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Лист1!$A$1:$H$475</definedName>
  </definedNames>
  <calcPr calcId="162913"/>
</workbook>
</file>

<file path=xl/calcChain.xml><?xml version="1.0" encoding="utf-8"?>
<calcChain xmlns="http://schemas.openxmlformats.org/spreadsheetml/2006/main">
  <c r="E470" i="1" l="1"/>
  <c r="D136" i="1" l="1"/>
  <c r="E136" i="1"/>
  <c r="F136" i="1"/>
  <c r="G136" i="1"/>
  <c r="H136" i="1"/>
  <c r="D135" i="1"/>
  <c r="E135" i="1"/>
  <c r="F135" i="1"/>
  <c r="G135" i="1"/>
  <c r="H135" i="1"/>
  <c r="C136" i="1"/>
  <c r="C135" i="1"/>
  <c r="E356" i="1"/>
  <c r="F356" i="1"/>
  <c r="G356" i="1"/>
  <c r="H356" i="1"/>
  <c r="D356" i="1"/>
  <c r="E355" i="1"/>
  <c r="F355" i="1"/>
  <c r="G355" i="1"/>
  <c r="H355" i="1"/>
  <c r="D355" i="1"/>
  <c r="E474" i="1" l="1"/>
  <c r="E471" i="1"/>
  <c r="E472" i="1"/>
  <c r="E473" i="1"/>
  <c r="D91" i="1"/>
  <c r="E91" i="1"/>
  <c r="F91" i="1"/>
  <c r="G91" i="1"/>
  <c r="H91" i="1"/>
  <c r="D90" i="1"/>
  <c r="E90" i="1"/>
  <c r="F90" i="1"/>
  <c r="G90" i="1"/>
  <c r="H90" i="1"/>
  <c r="C91" i="1"/>
  <c r="C90" i="1"/>
  <c r="F471" i="1" l="1"/>
  <c r="F472" i="1"/>
  <c r="F473" i="1"/>
  <c r="F474" i="1"/>
  <c r="F470" i="1"/>
  <c r="D38" i="1"/>
  <c r="E38" i="1"/>
  <c r="F38" i="1"/>
  <c r="G38" i="1"/>
  <c r="H38" i="1"/>
  <c r="D23" i="1"/>
  <c r="E23" i="1"/>
  <c r="F23" i="1"/>
  <c r="G23" i="1"/>
  <c r="H23" i="1"/>
  <c r="C23" i="1"/>
  <c r="D22" i="1"/>
  <c r="E22" i="1"/>
  <c r="F22" i="1"/>
  <c r="G22" i="1"/>
  <c r="H22" i="1"/>
  <c r="C468" i="1"/>
  <c r="C456" i="1" l="1"/>
  <c r="C455" i="1"/>
  <c r="C449" i="1"/>
  <c r="C448" i="1"/>
  <c r="C429" i="1"/>
  <c r="C428" i="1"/>
  <c r="C403" i="1"/>
  <c r="C402" i="1"/>
  <c r="C396" i="1"/>
  <c r="C395" i="1"/>
  <c r="C378" i="1"/>
  <c r="C377" i="1"/>
  <c r="C356" i="1"/>
  <c r="C355" i="1"/>
  <c r="C346" i="1"/>
  <c r="C345" i="1"/>
  <c r="C326" i="1"/>
  <c r="C325" i="1"/>
  <c r="C282" i="1"/>
  <c r="C281" i="1"/>
  <c r="C258" i="1"/>
  <c r="C257" i="1"/>
  <c r="C240" i="1"/>
  <c r="C239" i="1"/>
  <c r="C224" i="1"/>
  <c r="C223" i="1"/>
  <c r="C217" i="1"/>
  <c r="C216" i="1"/>
  <c r="C195" i="1"/>
  <c r="C194" i="1"/>
  <c r="C18" i="1"/>
  <c r="C17" i="1"/>
  <c r="C38" i="1"/>
  <c r="C37" i="1"/>
  <c r="C45" i="1"/>
  <c r="C44" i="1"/>
  <c r="C81" i="1"/>
  <c r="C107" i="1"/>
  <c r="C106" i="1"/>
  <c r="C168" i="1"/>
  <c r="C167" i="1"/>
  <c r="C150" i="1"/>
  <c r="C149" i="1"/>
  <c r="C80" i="1"/>
  <c r="C60" i="1"/>
  <c r="C61" i="1"/>
  <c r="D179" i="1"/>
  <c r="D178" i="1"/>
  <c r="C179" i="1"/>
  <c r="C178" i="1"/>
  <c r="G449" i="1"/>
  <c r="G448" i="1"/>
  <c r="H195" i="1"/>
  <c r="G195" i="1"/>
  <c r="F195" i="1"/>
  <c r="E195" i="1"/>
  <c r="D195" i="1"/>
  <c r="C129" i="1"/>
  <c r="C128" i="1"/>
  <c r="H129" i="1"/>
  <c r="H128" i="1"/>
  <c r="G129" i="1"/>
  <c r="G128" i="1"/>
  <c r="F129" i="1"/>
  <c r="F128" i="1"/>
  <c r="E129" i="1"/>
  <c r="E128" i="1"/>
  <c r="D129" i="1"/>
  <c r="H53" i="1"/>
  <c r="H61" i="1" s="1"/>
  <c r="H60" i="1"/>
  <c r="G61" i="1"/>
  <c r="G60" i="1"/>
  <c r="E61" i="1"/>
  <c r="E60" i="1"/>
  <c r="D61" i="1"/>
  <c r="D60" i="1"/>
  <c r="F61" i="1"/>
  <c r="F60" i="1"/>
  <c r="D468" i="1"/>
  <c r="H456" i="1"/>
  <c r="H455" i="1"/>
  <c r="G456" i="1"/>
  <c r="G455" i="1"/>
  <c r="F456" i="1"/>
  <c r="F455" i="1"/>
  <c r="E456" i="1"/>
  <c r="E455" i="1"/>
  <c r="D456" i="1"/>
  <c r="D455" i="1"/>
  <c r="H311" i="1"/>
  <c r="H310" i="1"/>
  <c r="G311" i="1"/>
  <c r="G310" i="1"/>
  <c r="F311" i="1"/>
  <c r="F310" i="1"/>
  <c r="E311" i="1"/>
  <c r="E310" i="1"/>
  <c r="D311" i="1"/>
  <c r="D310" i="1"/>
  <c r="C311" i="1"/>
  <c r="C310" i="1"/>
  <c r="H265" i="1"/>
  <c r="H264" i="1"/>
  <c r="G265" i="1"/>
  <c r="G264" i="1"/>
  <c r="F265" i="1"/>
  <c r="F264" i="1"/>
  <c r="E265" i="1"/>
  <c r="E264" i="1"/>
  <c r="D265" i="1"/>
  <c r="D264" i="1"/>
  <c r="C265" i="1"/>
  <c r="C264" i="1"/>
  <c r="H179" i="1"/>
  <c r="H178" i="1"/>
  <c r="G179" i="1"/>
  <c r="G178" i="1"/>
  <c r="F179" i="1"/>
  <c r="F178" i="1"/>
  <c r="E179" i="1"/>
  <c r="E178" i="1"/>
  <c r="H304" i="1" l="1"/>
  <c r="H303" i="1"/>
  <c r="G304" i="1"/>
  <c r="G303" i="1"/>
  <c r="F304" i="1"/>
  <c r="F303" i="1"/>
  <c r="E304" i="1"/>
  <c r="E303" i="1"/>
  <c r="D304" i="1"/>
  <c r="D303" i="1"/>
  <c r="C304" i="1"/>
  <c r="C303" i="1"/>
  <c r="D128" i="1"/>
  <c r="D433" i="1"/>
  <c r="E433" i="1"/>
  <c r="H449" i="1"/>
  <c r="F449" i="1"/>
  <c r="E449" i="1"/>
  <c r="D449" i="1"/>
  <c r="H448" i="1"/>
  <c r="F448" i="1"/>
  <c r="E448" i="1"/>
  <c r="D448" i="1"/>
  <c r="H434" i="1"/>
  <c r="G434" i="1"/>
  <c r="F434" i="1"/>
  <c r="E434" i="1"/>
  <c r="D434" i="1"/>
  <c r="C434" i="1"/>
  <c r="C458" i="1" s="1"/>
  <c r="H433" i="1"/>
  <c r="G433" i="1"/>
  <c r="F433" i="1"/>
  <c r="C433" i="1"/>
  <c r="C457" i="1" s="1"/>
  <c r="H429" i="1"/>
  <c r="G429" i="1"/>
  <c r="F429" i="1"/>
  <c r="E429" i="1"/>
  <c r="D429" i="1"/>
  <c r="H428" i="1"/>
  <c r="G428" i="1"/>
  <c r="G457" i="1" s="1"/>
  <c r="F428" i="1"/>
  <c r="E428" i="1"/>
  <c r="D428" i="1"/>
  <c r="H403" i="1"/>
  <c r="G403" i="1"/>
  <c r="F403" i="1"/>
  <c r="E403" i="1"/>
  <c r="D403" i="1"/>
  <c r="H402" i="1"/>
  <c r="G402" i="1"/>
  <c r="F402" i="1"/>
  <c r="E402" i="1"/>
  <c r="D402" i="1"/>
  <c r="H396" i="1"/>
  <c r="G396" i="1"/>
  <c r="F396" i="1"/>
  <c r="E396" i="1"/>
  <c r="D396" i="1"/>
  <c r="H395" i="1"/>
  <c r="G395" i="1"/>
  <c r="F395" i="1"/>
  <c r="E395" i="1"/>
  <c r="D395" i="1"/>
  <c r="H383" i="1"/>
  <c r="G383" i="1"/>
  <c r="F383" i="1"/>
  <c r="E383" i="1"/>
  <c r="D383" i="1"/>
  <c r="C383" i="1"/>
  <c r="H382" i="1"/>
  <c r="G382" i="1"/>
  <c r="F382" i="1"/>
  <c r="E382" i="1"/>
  <c r="D382" i="1"/>
  <c r="C382" i="1"/>
  <c r="H378" i="1"/>
  <c r="G378" i="1"/>
  <c r="F378" i="1"/>
  <c r="E378" i="1"/>
  <c r="D378" i="1"/>
  <c r="C405" i="1"/>
  <c r="H377" i="1"/>
  <c r="G377" i="1"/>
  <c r="F377" i="1"/>
  <c r="E377" i="1"/>
  <c r="D377" i="1"/>
  <c r="H346" i="1"/>
  <c r="G346" i="1"/>
  <c r="F346" i="1"/>
  <c r="E346" i="1"/>
  <c r="D346" i="1"/>
  <c r="H345" i="1"/>
  <c r="G345" i="1"/>
  <c r="F345" i="1"/>
  <c r="E345" i="1"/>
  <c r="H331" i="1"/>
  <c r="G331" i="1"/>
  <c r="F331" i="1"/>
  <c r="E331" i="1"/>
  <c r="D331" i="1"/>
  <c r="C331" i="1"/>
  <c r="H330" i="1"/>
  <c r="G330" i="1"/>
  <c r="F330" i="1"/>
  <c r="E330" i="1"/>
  <c r="D330" i="1"/>
  <c r="C330" i="1"/>
  <c r="H326" i="1"/>
  <c r="G326" i="1"/>
  <c r="F326" i="1"/>
  <c r="E326" i="1"/>
  <c r="D326" i="1"/>
  <c r="H325" i="1"/>
  <c r="G325" i="1"/>
  <c r="F325" i="1"/>
  <c r="E325" i="1"/>
  <c r="D325" i="1"/>
  <c r="H287" i="1"/>
  <c r="G287" i="1"/>
  <c r="F287" i="1"/>
  <c r="E287" i="1"/>
  <c r="D287" i="1"/>
  <c r="C287" i="1"/>
  <c r="H286" i="1"/>
  <c r="G286" i="1"/>
  <c r="F286" i="1"/>
  <c r="E286" i="1"/>
  <c r="D286" i="1"/>
  <c r="C286" i="1"/>
  <c r="H282" i="1"/>
  <c r="G282" i="1"/>
  <c r="F282" i="1"/>
  <c r="E282" i="1"/>
  <c r="D282" i="1"/>
  <c r="H281" i="1"/>
  <c r="G281" i="1"/>
  <c r="F281" i="1"/>
  <c r="E281" i="1"/>
  <c r="D281" i="1"/>
  <c r="H258" i="1"/>
  <c r="G258" i="1"/>
  <c r="F258" i="1"/>
  <c r="E258" i="1"/>
  <c r="D258" i="1"/>
  <c r="H257" i="1"/>
  <c r="G257" i="1"/>
  <c r="F257" i="1"/>
  <c r="E257" i="1"/>
  <c r="D257" i="1"/>
  <c r="H245" i="1"/>
  <c r="G245" i="1"/>
  <c r="F245" i="1"/>
  <c r="E245" i="1"/>
  <c r="D245" i="1"/>
  <c r="C245" i="1"/>
  <c r="H244" i="1"/>
  <c r="G244" i="1"/>
  <c r="F244" i="1"/>
  <c r="D244" i="1"/>
  <c r="C244" i="1"/>
  <c r="H240" i="1"/>
  <c r="G240" i="1"/>
  <c r="F240" i="1"/>
  <c r="E240" i="1"/>
  <c r="D240" i="1"/>
  <c r="H239" i="1"/>
  <c r="G239" i="1"/>
  <c r="F239" i="1"/>
  <c r="E239" i="1"/>
  <c r="D239" i="1"/>
  <c r="H224" i="1"/>
  <c r="G224" i="1"/>
  <c r="F224" i="1"/>
  <c r="E224" i="1"/>
  <c r="D224" i="1"/>
  <c r="H223" i="1"/>
  <c r="G223" i="1"/>
  <c r="F223" i="1"/>
  <c r="E223" i="1"/>
  <c r="D223" i="1"/>
  <c r="H217" i="1"/>
  <c r="G217" i="1"/>
  <c r="F217" i="1"/>
  <c r="E217" i="1"/>
  <c r="D217" i="1"/>
  <c r="H216" i="1"/>
  <c r="G216" i="1"/>
  <c r="F216" i="1"/>
  <c r="E216" i="1"/>
  <c r="D216" i="1"/>
  <c r="H200" i="1"/>
  <c r="G200" i="1"/>
  <c r="F200" i="1"/>
  <c r="E200" i="1"/>
  <c r="D200" i="1"/>
  <c r="C200" i="1"/>
  <c r="H199" i="1"/>
  <c r="G199" i="1"/>
  <c r="F199" i="1"/>
  <c r="E199" i="1"/>
  <c r="D199" i="1"/>
  <c r="C199" i="1"/>
  <c r="H194" i="1"/>
  <c r="G194" i="1"/>
  <c r="F194" i="1"/>
  <c r="E194" i="1"/>
  <c r="D194" i="1"/>
  <c r="H168" i="1"/>
  <c r="G168" i="1"/>
  <c r="F168" i="1"/>
  <c r="E168" i="1"/>
  <c r="D168" i="1"/>
  <c r="H167" i="1"/>
  <c r="G167" i="1"/>
  <c r="F167" i="1"/>
  <c r="E167" i="1"/>
  <c r="D167" i="1"/>
  <c r="H155" i="1"/>
  <c r="G155" i="1"/>
  <c r="F155" i="1"/>
  <c r="E155" i="1"/>
  <c r="D155" i="1"/>
  <c r="C155" i="1"/>
  <c r="C181" i="1" s="1"/>
  <c r="H154" i="1"/>
  <c r="G154" i="1"/>
  <c r="F154" i="1"/>
  <c r="E154" i="1"/>
  <c r="D154" i="1"/>
  <c r="C154" i="1"/>
  <c r="C180" i="1" s="1"/>
  <c r="G150" i="1"/>
  <c r="F150" i="1"/>
  <c r="E150" i="1"/>
  <c r="D150" i="1"/>
  <c r="H149" i="1"/>
  <c r="G149" i="1"/>
  <c r="F149" i="1"/>
  <c r="E149" i="1"/>
  <c r="D149" i="1"/>
  <c r="H107" i="1"/>
  <c r="G107" i="1"/>
  <c r="F107" i="1"/>
  <c r="F138" i="1" s="1"/>
  <c r="E107" i="1"/>
  <c r="D107" i="1"/>
  <c r="H106" i="1"/>
  <c r="G106" i="1"/>
  <c r="F106" i="1"/>
  <c r="E106" i="1"/>
  <c r="D106" i="1"/>
  <c r="H81" i="1"/>
  <c r="G81" i="1"/>
  <c r="F81" i="1"/>
  <c r="E81" i="1"/>
  <c r="D81" i="1"/>
  <c r="H80" i="1"/>
  <c r="G80" i="1"/>
  <c r="F80" i="1"/>
  <c r="E80" i="1"/>
  <c r="D80" i="1"/>
  <c r="H66" i="1"/>
  <c r="G66" i="1"/>
  <c r="F66" i="1"/>
  <c r="C66" i="1"/>
  <c r="H65" i="1"/>
  <c r="G65" i="1"/>
  <c r="F65" i="1"/>
  <c r="E65" i="1"/>
  <c r="D65" i="1"/>
  <c r="C65" i="1"/>
  <c r="C92" i="1" s="1"/>
  <c r="H45" i="1"/>
  <c r="G45" i="1"/>
  <c r="F45" i="1"/>
  <c r="E45" i="1"/>
  <c r="D45" i="1"/>
  <c r="H44" i="1"/>
  <c r="G44" i="1"/>
  <c r="F44" i="1"/>
  <c r="E44" i="1"/>
  <c r="D44" i="1"/>
  <c r="H37" i="1"/>
  <c r="G37" i="1"/>
  <c r="F37" i="1"/>
  <c r="E37" i="1"/>
  <c r="D37" i="1"/>
  <c r="C22" i="1"/>
  <c r="H18" i="1"/>
  <c r="G18" i="1"/>
  <c r="F18" i="1"/>
  <c r="E18" i="1"/>
  <c r="D18" i="1"/>
  <c r="H17" i="1"/>
  <c r="G17" i="1"/>
  <c r="F17" i="1"/>
  <c r="E17" i="1"/>
  <c r="D17" i="1"/>
  <c r="H181" i="1" l="1"/>
  <c r="E405" i="1"/>
  <c r="C313" i="1"/>
  <c r="F458" i="1"/>
  <c r="G458" i="1"/>
  <c r="D225" i="1"/>
  <c r="H458" i="1"/>
  <c r="E180" i="1"/>
  <c r="F457" i="1"/>
  <c r="H457" i="1"/>
  <c r="F226" i="1"/>
  <c r="H404" i="1"/>
  <c r="G404" i="1"/>
  <c r="F92" i="1"/>
  <c r="E457" i="1"/>
  <c r="E458" i="1"/>
  <c r="G405" i="1"/>
  <c r="E404" i="1"/>
  <c r="F180" i="1"/>
  <c r="C225" i="1"/>
  <c r="C357" i="1"/>
  <c r="C358" i="1"/>
  <c r="D457" i="1"/>
  <c r="D458" i="1"/>
  <c r="C312" i="1"/>
  <c r="C226" i="1"/>
  <c r="G226" i="1"/>
  <c r="E226" i="1"/>
  <c r="G225" i="1"/>
  <c r="E225" i="1"/>
  <c r="H180" i="1"/>
  <c r="F405" i="1"/>
  <c r="F404" i="1"/>
  <c r="H225" i="1"/>
  <c r="D226" i="1"/>
  <c r="C404" i="1"/>
  <c r="H137" i="1"/>
  <c r="D357" i="1"/>
  <c r="H357" i="1"/>
  <c r="H226" i="1"/>
  <c r="C138" i="1"/>
  <c r="C137" i="1"/>
  <c r="H358" i="1"/>
  <c r="F225" i="1"/>
  <c r="F181" i="1"/>
  <c r="D181" i="1"/>
  <c r="E313" i="1"/>
  <c r="G313" i="1"/>
  <c r="G312" i="1"/>
  <c r="E312" i="1"/>
  <c r="G358" i="1"/>
  <c r="E358" i="1"/>
  <c r="F357" i="1"/>
  <c r="D358" i="1"/>
  <c r="F358" i="1"/>
  <c r="F313" i="1"/>
  <c r="G137" i="1"/>
  <c r="E137" i="1"/>
  <c r="D137" i="1"/>
  <c r="H405" i="1"/>
  <c r="D180" i="1"/>
  <c r="G92" i="1"/>
  <c r="E357" i="1"/>
  <c r="G357" i="1"/>
  <c r="D404" i="1"/>
  <c r="D405" i="1"/>
  <c r="H313" i="1"/>
  <c r="H312" i="1"/>
  <c r="F312" i="1"/>
  <c r="D313" i="1"/>
  <c r="D312" i="1"/>
  <c r="E46" i="1"/>
  <c r="C46" i="1"/>
  <c r="G181" i="1"/>
  <c r="G180" i="1"/>
  <c r="E181" i="1"/>
  <c r="E92" i="1"/>
  <c r="C93" i="1"/>
  <c r="E93" i="1"/>
  <c r="G93" i="1"/>
  <c r="D266" i="1"/>
  <c r="F266" i="1"/>
  <c r="H266" i="1"/>
  <c r="D267" i="1"/>
  <c r="G46" i="1"/>
  <c r="C47" i="1"/>
  <c r="E47" i="1"/>
  <c r="G47" i="1"/>
  <c r="D46" i="1"/>
  <c r="F46" i="1"/>
  <c r="H46" i="1"/>
  <c r="D47" i="1"/>
  <c r="C266" i="1"/>
  <c r="E266" i="1"/>
  <c r="G266" i="1"/>
  <c r="C267" i="1"/>
  <c r="E267" i="1"/>
  <c r="G267" i="1"/>
  <c r="G138" i="1"/>
  <c r="E138" i="1"/>
  <c r="H138" i="1"/>
  <c r="F47" i="1"/>
  <c r="F267" i="1"/>
  <c r="H47" i="1"/>
  <c r="H267" i="1"/>
  <c r="D138" i="1"/>
  <c r="F137" i="1"/>
  <c r="H93" i="1"/>
  <c r="F93" i="1"/>
  <c r="D93" i="1"/>
  <c r="D92" i="1"/>
  <c r="E461" i="1" l="1"/>
  <c r="G460" i="1"/>
  <c r="H461" i="1"/>
  <c r="G461" i="1"/>
  <c r="H460" i="1"/>
  <c r="F460" i="1"/>
  <c r="E460" i="1"/>
  <c r="C461" i="1"/>
  <c r="C460" i="1"/>
  <c r="D461" i="1"/>
  <c r="D460" i="1"/>
</calcChain>
</file>

<file path=xl/sharedStrings.xml><?xml version="1.0" encoding="utf-8"?>
<sst xmlns="http://schemas.openxmlformats.org/spreadsheetml/2006/main" count="355" uniqueCount="132">
  <si>
    <t>1 день</t>
  </si>
  <si>
    <t>Масса порции</t>
  </si>
  <si>
    <t>Пищевые вещества, г</t>
  </si>
  <si>
    <t>Энергетич. Ценность, калорийность</t>
  </si>
  <si>
    <t>Витамин 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</si>
  <si>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</si>
  <si>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Белки</t>
  </si>
  <si>
    <t>Жиры</t>
  </si>
  <si>
    <t>Углеводы</t>
  </si>
  <si>
    <t>№ рец.</t>
  </si>
  <si>
    <t>Завтрак</t>
  </si>
  <si>
    <t>Каша гречневая  вязкая на молоке</t>
  </si>
  <si>
    <t>ИТОГО:</t>
  </si>
  <si>
    <t>2 завтрак</t>
  </si>
  <si>
    <t>Обед</t>
  </si>
  <si>
    <t>Гренки</t>
  </si>
  <si>
    <t>Хлеб ржаной</t>
  </si>
  <si>
    <t>Полдник</t>
  </si>
  <si>
    <t>ИТОГО за день:</t>
  </si>
  <si>
    <t>2 день</t>
  </si>
  <si>
    <t>Наименование блюда</t>
  </si>
  <si>
    <t>Бутерброд с маслом</t>
  </si>
  <si>
    <t>Какао с молоком</t>
  </si>
  <si>
    <t>3 день</t>
  </si>
  <si>
    <t>Энергетич.ценность, калорийн.</t>
  </si>
  <si>
    <t>Хлеб пшеничный</t>
  </si>
  <si>
    <t>Кофейный напиток</t>
  </si>
  <si>
    <t>Суп молочный с овощами</t>
  </si>
  <si>
    <t>Ватрушка с творогом</t>
  </si>
  <si>
    <t>Молоко кипяченое</t>
  </si>
  <si>
    <t>4 день</t>
  </si>
  <si>
    <t>Суп молочный с макаронными изделиями с маслом</t>
  </si>
  <si>
    <t>Овощное рагу с курицей</t>
  </si>
  <si>
    <t>5 день</t>
  </si>
  <si>
    <t>Морковь отварная</t>
  </si>
  <si>
    <t>Каша гречневая рассыпчатая</t>
  </si>
  <si>
    <t>6 день</t>
  </si>
  <si>
    <t>7 день</t>
  </si>
  <si>
    <t>8 день</t>
  </si>
  <si>
    <t>Суп рисовый молочный</t>
  </si>
  <si>
    <t>9 день</t>
  </si>
  <si>
    <t>10 день</t>
  </si>
  <si>
    <t>Итого в среднем за 10 дней:</t>
  </si>
  <si>
    <t>завтрак</t>
  </si>
  <si>
    <t>обед</t>
  </si>
  <si>
    <t>полдник</t>
  </si>
  <si>
    <t>Омлет натуральный</t>
  </si>
  <si>
    <t>Сок фруктовый</t>
  </si>
  <si>
    <t>Суп гороховый с курицей</t>
  </si>
  <si>
    <t>Утверждаю:</t>
  </si>
  <si>
    <t>Итого:</t>
  </si>
  <si>
    <t>Запеканка из творога</t>
  </si>
  <si>
    <t>ясли</t>
  </si>
  <si>
    <t>сад</t>
  </si>
  <si>
    <t xml:space="preserve">Щи с рыбными консервами </t>
  </si>
  <si>
    <t>Каша гречневая вязкая на молоке</t>
  </si>
  <si>
    <t xml:space="preserve">Картофельное пюре </t>
  </si>
  <si>
    <t>Фрукт свежий</t>
  </si>
  <si>
    <t>Пудинг рыбный запеченный</t>
  </si>
  <si>
    <t xml:space="preserve"> Плов из говядины</t>
  </si>
  <si>
    <t>Компот из  ягод</t>
  </si>
  <si>
    <t>Компот из  яблок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</si>
  <si>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</si>
  <si>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Макароны отварные</t>
  </si>
  <si>
    <t>Фрукты свежие</t>
  </si>
  <si>
    <t xml:space="preserve">Каша манная           </t>
  </si>
  <si>
    <t>Кисломолочный продукт</t>
  </si>
  <si>
    <t xml:space="preserve">Кисломолочный продукт </t>
  </si>
  <si>
    <t xml:space="preserve">Фрукты свежие </t>
  </si>
  <si>
    <t>Норма 100%</t>
  </si>
  <si>
    <t>Суп картофельный с рыбой</t>
  </si>
  <si>
    <t>белки</t>
  </si>
  <si>
    <t>жиры</t>
  </si>
  <si>
    <t>углеводы</t>
  </si>
  <si>
    <t>калорийность</t>
  </si>
  <si>
    <t>откл.</t>
  </si>
  <si>
    <t>ясли норм</t>
  </si>
  <si>
    <t>сад норм</t>
  </si>
  <si>
    <t>Картофельное пюре</t>
  </si>
  <si>
    <t>Пудинг из творога с рисом</t>
  </si>
  <si>
    <t>витамин С</t>
  </si>
  <si>
    <t>Икра свекольная или морковная</t>
  </si>
  <si>
    <t>Чай с сахаром</t>
  </si>
  <si>
    <t xml:space="preserve">Каша вязкая молочная из риса и пшена </t>
  </si>
  <si>
    <t>Бутерброд с сыром</t>
  </si>
  <si>
    <t>Компот из с/ф</t>
  </si>
  <si>
    <t>168/2</t>
  </si>
  <si>
    <t>Каша молочная геркулесовая</t>
  </si>
  <si>
    <t>Компот из яблок</t>
  </si>
  <si>
    <t>168/1</t>
  </si>
  <si>
    <t>Каша  молочная геркулесовая</t>
  </si>
  <si>
    <t>Рассольник "Ленинградский"</t>
  </si>
  <si>
    <t>Компот из ягод</t>
  </si>
  <si>
    <t>ПР</t>
  </si>
  <si>
    <t>Консервированный зел.горошек с маслом</t>
  </si>
  <si>
    <t>336/1</t>
  </si>
  <si>
    <t>Каша манная молочная с маслом</t>
  </si>
  <si>
    <t>Капуста тушеная с курицей</t>
  </si>
  <si>
    <t>Макаронник с мясом</t>
  </si>
  <si>
    <t>Рыба, запеченная в омлете</t>
  </si>
  <si>
    <t>Икра кабачковая</t>
  </si>
  <si>
    <t>168/3</t>
  </si>
  <si>
    <t>Каша  молочная  пшенная  или рисовая</t>
  </si>
  <si>
    <t>Котлеты рыбные любительские</t>
  </si>
  <si>
    <t>Борщ с картофелем</t>
  </si>
  <si>
    <t xml:space="preserve">Щи из св.капусты </t>
  </si>
  <si>
    <t>Суп картофельный с клецками</t>
  </si>
  <si>
    <t>76/1</t>
  </si>
  <si>
    <t>Примерное 10- дневное меню для питания детей 1,5-3 лет,3-7 лет,посещающих дошкольные образовательные учреждения с 10,5 часовым пребыванием.Осень-Зима2022 г.г.</t>
  </si>
  <si>
    <t>Блинчики</t>
  </si>
  <si>
    <t>Чай с лимоном</t>
  </si>
  <si>
    <t>Каша манная</t>
  </si>
  <si>
    <t>Суп картофельный с макаронными изд.</t>
  </si>
  <si>
    <t>Икра свекольная или морковая</t>
  </si>
  <si>
    <t>Хлеб пшеничнвй</t>
  </si>
  <si>
    <t>Кисель из сока</t>
  </si>
  <si>
    <t>Запеканка картофельная с печенью</t>
  </si>
  <si>
    <t>Пряники весовые</t>
  </si>
  <si>
    <t>Пирожок с капустой или картофелем</t>
  </si>
  <si>
    <t>Консервированный зел. горошек с маслом</t>
  </si>
  <si>
    <t>33</t>
  </si>
  <si>
    <t>В составлении меню использованы сборники рецептур: "Сборник рецептур блюд и кулинарныхизделий для питания детей в дошкольных учреждениях " 2010г., "Сборник рецептур блюд и кулинарных изделий для предприятий общественного питания при общеобразовательных школах "2011г.</t>
  </si>
  <si>
    <t>Борщ с  мясом</t>
  </si>
  <si>
    <t>38</t>
  </si>
  <si>
    <t>35</t>
  </si>
  <si>
    <t>45</t>
  </si>
  <si>
    <t>Котлеты,биточки рубленые</t>
  </si>
  <si>
    <t>Котлеты морковные с творогом</t>
  </si>
  <si>
    <t>158</t>
  </si>
  <si>
    <t>Курица тушеная</t>
  </si>
  <si>
    <t>1122</t>
  </si>
  <si>
    <t>Норма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</si>
</sst>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0" fillId="0" borderId="7" xfId="0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9" fontId="0" fillId="0" borderId="1" xfId="0" applyNumberFormat="1" applyBorder="1" applyAlignment="1"/>
    <xf numFmtId="0" fontId="0" fillId="0" borderId="0" xfId="0" applyFill="1" applyBorder="1" applyAlignment="1"/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1" xfId="0" applyFill="1" applyBorder="1" applyAlignment="1"/>
    <xf numFmtId="49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5" xfId="0" applyFill="1" applyBorder="1"/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5"/>
  <sheetViews>
    <sheetView tabSelected="1" topLeftCell="A444" workbookViewId="0">
      <selection activeCell="J475" sqref="J475"/>
    </sheetView>
  </sheetViews>
  <sheetFormatPr defaultRowHeight="15" x14ac:dyDescent="0.25"/>
  <cols>
    <col min="2" max="2" width="22.28515625" customWidth="1"/>
    <col min="3" max="3" width="11.42578125" customWidth="1"/>
    <col min="5" max="5" width="10.28515625" customWidth="1"/>
    <col min="6" max="6" width="10.42578125" customWidth="1"/>
    <col min="7" max="7" width="10.5703125" customWidth="1"/>
  </cols>
  <sheetData>
    <row r="1" spans="1:10" x14ac:dyDescent="0.25">
      <c r="E1" t="s">
        <v>49</v>
      </c>
    </row>
    <row r="4" spans="1:10" ht="31.5" customHeight="1" x14ac:dyDescent="0.25">
      <c r="A4" s="127" t="s">
        <v>108</v>
      </c>
      <c r="B4" s="127"/>
      <c r="C4" s="127"/>
      <c r="D4" s="127"/>
      <c r="E4" s="127"/>
      <c r="F4" s="127"/>
      <c r="G4" s="127"/>
      <c r="H4" s="127"/>
    </row>
    <row r="6" spans="1:10" x14ac:dyDescent="0.25">
      <c r="A6" s="90" t="s">
        <v>0</v>
      </c>
      <c r="B6" s="28"/>
      <c r="C6" s="91" t="s">
        <v>1</v>
      </c>
      <c r="D6" s="92" t="s">
        <v>2</v>
      </c>
      <c r="E6" s="92"/>
      <c r="F6" s="92"/>
      <c r="G6" s="92" t="s">
        <v>3</v>
      </c>
      <c r="H6" s="92" t="s">
        <v>4</v>
      </c>
    </row>
    <row r="7" spans="1:10" x14ac:dyDescent="0.25">
      <c r="A7" s="90"/>
      <c r="B7" s="29" t="s">
        <v>5</v>
      </c>
      <c r="C7" s="91"/>
      <c r="D7" s="29" t="s">
        <v>6</v>
      </c>
      <c r="E7" s="29" t="s">
        <v>7</v>
      </c>
      <c r="F7" s="29" t="s">
        <v>8</v>
      </c>
      <c r="G7" s="92"/>
      <c r="H7" s="92"/>
    </row>
    <row r="8" spans="1:10" x14ac:dyDescent="0.25">
      <c r="A8" s="25" t="s">
        <v>9</v>
      </c>
      <c r="B8" s="78" t="s">
        <v>10</v>
      </c>
      <c r="C8" s="78"/>
      <c r="D8" s="78"/>
      <c r="E8" s="78"/>
      <c r="F8" s="78"/>
      <c r="G8" s="78"/>
      <c r="H8" s="79"/>
    </row>
    <row r="9" spans="1:10" x14ac:dyDescent="0.25">
      <c r="A9" s="100">
        <v>168</v>
      </c>
      <c r="B9" s="67" t="s">
        <v>11</v>
      </c>
      <c r="C9" s="26">
        <v>154</v>
      </c>
      <c r="D9" s="26">
        <v>7.8</v>
      </c>
      <c r="E9" s="26">
        <v>8.3000000000000007</v>
      </c>
      <c r="F9" s="26">
        <v>31.5</v>
      </c>
      <c r="G9" s="26">
        <v>227</v>
      </c>
      <c r="H9" s="26">
        <v>0.1</v>
      </c>
    </row>
    <row r="10" spans="1:10" x14ac:dyDescent="0.25">
      <c r="A10" s="101"/>
      <c r="B10" s="68"/>
      <c r="C10" s="26">
        <v>185</v>
      </c>
      <c r="D10" s="26">
        <v>9.4</v>
      </c>
      <c r="E10" s="26">
        <v>10</v>
      </c>
      <c r="F10" s="26">
        <v>37.799999999999997</v>
      </c>
      <c r="G10" s="26">
        <v>272.39999999999998</v>
      </c>
      <c r="H10" s="26">
        <v>0.12</v>
      </c>
      <c r="J10" t="s">
        <v>62</v>
      </c>
    </row>
    <row r="11" spans="1:10" x14ac:dyDescent="0.25">
      <c r="A11" s="100">
        <v>1</v>
      </c>
      <c r="B11" s="73" t="s">
        <v>21</v>
      </c>
      <c r="C11" s="26">
        <v>35</v>
      </c>
      <c r="D11" s="26">
        <v>2.5</v>
      </c>
      <c r="E11" s="26">
        <v>6.6</v>
      </c>
      <c r="F11" s="26">
        <v>12.8</v>
      </c>
      <c r="G11" s="26">
        <v>119</v>
      </c>
      <c r="H11" s="26">
        <v>0.02</v>
      </c>
    </row>
    <row r="12" spans="1:10" x14ac:dyDescent="0.25">
      <c r="A12" s="101"/>
      <c r="B12" s="74"/>
      <c r="C12" s="26">
        <v>45</v>
      </c>
      <c r="D12" s="26">
        <v>2.7</v>
      </c>
      <c r="E12" s="26">
        <v>8.5</v>
      </c>
      <c r="F12" s="26">
        <v>16.5</v>
      </c>
      <c r="G12" s="26">
        <v>153</v>
      </c>
      <c r="H12" s="26">
        <v>0.03</v>
      </c>
    </row>
    <row r="13" spans="1:10" ht="2.25" customHeight="1" x14ac:dyDescent="0.25">
      <c r="A13" s="100"/>
      <c r="B13" s="67"/>
      <c r="C13" s="26"/>
      <c r="D13" s="26"/>
      <c r="E13" s="26"/>
      <c r="F13" s="26"/>
      <c r="G13" s="26"/>
      <c r="H13" s="26"/>
    </row>
    <row r="14" spans="1:10" hidden="1" x14ac:dyDescent="0.25">
      <c r="A14" s="101"/>
      <c r="B14" s="68"/>
      <c r="C14" s="26"/>
      <c r="D14" s="26"/>
      <c r="E14" s="26"/>
      <c r="F14" s="26"/>
      <c r="G14" s="26"/>
      <c r="H14" s="26"/>
    </row>
    <row r="15" spans="1:10" x14ac:dyDescent="0.25">
      <c r="A15" s="100">
        <v>395</v>
      </c>
      <c r="B15" s="67" t="s">
        <v>26</v>
      </c>
      <c r="C15" s="26">
        <v>150</v>
      </c>
      <c r="D15" s="26">
        <v>1.8</v>
      </c>
      <c r="E15" s="26">
        <v>2.7</v>
      </c>
      <c r="F15" s="26">
        <v>21.5</v>
      </c>
      <c r="G15" s="26">
        <v>114</v>
      </c>
      <c r="H15" s="26">
        <v>0.3</v>
      </c>
    </row>
    <row r="16" spans="1:10" x14ac:dyDescent="0.25">
      <c r="A16" s="101"/>
      <c r="B16" s="68"/>
      <c r="C16" s="26">
        <v>180</v>
      </c>
      <c r="D16" s="26">
        <v>2.2000000000000002</v>
      </c>
      <c r="E16" s="26">
        <v>3.2</v>
      </c>
      <c r="F16" s="26">
        <v>25.8</v>
      </c>
      <c r="G16" s="26">
        <v>136.80000000000001</v>
      </c>
      <c r="H16" s="26">
        <v>0.36</v>
      </c>
    </row>
    <row r="17" spans="1:9" x14ac:dyDescent="0.25">
      <c r="A17" s="32"/>
      <c r="B17" s="84" t="s">
        <v>12</v>
      </c>
      <c r="C17" s="24">
        <f>C9+C11+C13+C15</f>
        <v>339</v>
      </c>
      <c r="D17" s="24">
        <f>D9+D11+D13+D15</f>
        <v>12.100000000000001</v>
      </c>
      <c r="E17" s="24">
        <f t="shared" ref="D17:H18" si="0">SUM(E9,E11,E13,E15,)</f>
        <v>17.600000000000001</v>
      </c>
      <c r="F17" s="24">
        <f t="shared" si="0"/>
        <v>65.8</v>
      </c>
      <c r="G17" s="24">
        <f t="shared" si="0"/>
        <v>460</v>
      </c>
      <c r="H17" s="24">
        <f t="shared" si="0"/>
        <v>0.42</v>
      </c>
    </row>
    <row r="18" spans="1:9" x14ac:dyDescent="0.25">
      <c r="A18" s="23"/>
      <c r="B18" s="85"/>
      <c r="C18" s="24">
        <f>C10+C12+C14+C16</f>
        <v>410</v>
      </c>
      <c r="D18" s="24">
        <f t="shared" si="0"/>
        <v>14.3</v>
      </c>
      <c r="E18" s="24">
        <f t="shared" si="0"/>
        <v>21.7</v>
      </c>
      <c r="F18" s="24">
        <f t="shared" si="0"/>
        <v>80.099999999999994</v>
      </c>
      <c r="G18" s="24">
        <f t="shared" si="0"/>
        <v>562.20000000000005</v>
      </c>
      <c r="H18" s="24">
        <f t="shared" si="0"/>
        <v>0.51</v>
      </c>
    </row>
    <row r="19" spans="1:9" x14ac:dyDescent="0.25">
      <c r="A19" s="25"/>
      <c r="B19" s="78" t="s">
        <v>13</v>
      </c>
      <c r="C19" s="78"/>
      <c r="D19" s="78"/>
      <c r="E19" s="78"/>
      <c r="F19" s="78"/>
      <c r="G19" s="78"/>
      <c r="H19" s="79"/>
    </row>
    <row r="20" spans="1:9" x14ac:dyDescent="0.25">
      <c r="A20" s="100">
        <v>389</v>
      </c>
      <c r="B20" s="67" t="s">
        <v>47</v>
      </c>
      <c r="C20" s="26">
        <v>150</v>
      </c>
      <c r="D20" s="26">
        <v>0.7</v>
      </c>
      <c r="E20" s="26">
        <v>0</v>
      </c>
      <c r="F20" s="26">
        <v>15.1</v>
      </c>
      <c r="G20" s="26">
        <v>63.4</v>
      </c>
      <c r="H20" s="26">
        <v>3</v>
      </c>
    </row>
    <row r="21" spans="1:9" x14ac:dyDescent="0.25">
      <c r="A21" s="101"/>
      <c r="B21" s="68"/>
      <c r="C21" s="26">
        <v>150</v>
      </c>
      <c r="D21" s="26">
        <v>0.7</v>
      </c>
      <c r="E21" s="26">
        <v>0</v>
      </c>
      <c r="F21" s="26">
        <v>15.1</v>
      </c>
      <c r="G21" s="26">
        <v>63.4</v>
      </c>
      <c r="H21" s="26">
        <v>3</v>
      </c>
    </row>
    <row r="22" spans="1:9" x14ac:dyDescent="0.25">
      <c r="A22" s="32"/>
      <c r="B22" s="84" t="s">
        <v>12</v>
      </c>
      <c r="C22" s="24">
        <f t="shared" ref="C22:H23" si="1">SUM(C20)</f>
        <v>150</v>
      </c>
      <c r="D22" s="24">
        <f t="shared" si="1"/>
        <v>0.7</v>
      </c>
      <c r="E22" s="24">
        <f t="shared" si="1"/>
        <v>0</v>
      </c>
      <c r="F22" s="24">
        <f t="shared" si="1"/>
        <v>15.1</v>
      </c>
      <c r="G22" s="24">
        <f t="shared" si="1"/>
        <v>63.4</v>
      </c>
      <c r="H22" s="24">
        <f t="shared" si="1"/>
        <v>3</v>
      </c>
    </row>
    <row r="23" spans="1:9" x14ac:dyDescent="0.25">
      <c r="A23" s="23"/>
      <c r="B23" s="85"/>
      <c r="C23" s="24">
        <f t="shared" si="1"/>
        <v>150</v>
      </c>
      <c r="D23" s="24">
        <f t="shared" si="1"/>
        <v>0.7</v>
      </c>
      <c r="E23" s="24">
        <f t="shared" si="1"/>
        <v>0</v>
      </c>
      <c r="F23" s="24">
        <f t="shared" si="1"/>
        <v>15.1</v>
      </c>
      <c r="G23" s="24">
        <f t="shared" si="1"/>
        <v>63.4</v>
      </c>
      <c r="H23" s="24">
        <f t="shared" si="1"/>
        <v>3</v>
      </c>
    </row>
    <row r="24" spans="1:9" x14ac:dyDescent="0.25">
      <c r="A24" s="23"/>
      <c r="B24" s="128" t="s">
        <v>14</v>
      </c>
      <c r="C24" s="129"/>
      <c r="D24" s="129"/>
      <c r="E24" s="129"/>
      <c r="F24" s="129"/>
      <c r="G24" s="129"/>
      <c r="H24" s="130"/>
    </row>
    <row r="25" spans="1:9" x14ac:dyDescent="0.25">
      <c r="A25" s="118">
        <v>54</v>
      </c>
      <c r="B25" s="54" t="s">
        <v>81</v>
      </c>
      <c r="C25" s="3">
        <v>30</v>
      </c>
      <c r="D25" s="3">
        <v>0.49</v>
      </c>
      <c r="E25" s="3">
        <v>0.9</v>
      </c>
      <c r="F25" s="3">
        <v>2.5</v>
      </c>
      <c r="G25" s="3">
        <v>20.5</v>
      </c>
      <c r="H25" s="3">
        <v>0.4</v>
      </c>
    </row>
    <row r="26" spans="1:9" x14ac:dyDescent="0.25">
      <c r="A26" s="119"/>
      <c r="B26" s="55"/>
      <c r="C26" s="1">
        <v>50</v>
      </c>
      <c r="D26" s="3">
        <v>0.82</v>
      </c>
      <c r="E26" s="3">
        <v>1.5</v>
      </c>
      <c r="F26" s="3">
        <v>4.13</v>
      </c>
      <c r="G26" s="3">
        <v>34.700000000000003</v>
      </c>
      <c r="H26" s="3">
        <v>0.6</v>
      </c>
    </row>
    <row r="27" spans="1:9" x14ac:dyDescent="0.25">
      <c r="A27" s="56">
        <v>67</v>
      </c>
      <c r="B27" s="94" t="s">
        <v>105</v>
      </c>
      <c r="C27" s="1">
        <v>154</v>
      </c>
      <c r="D27" s="1">
        <v>2.9</v>
      </c>
      <c r="E27" s="1">
        <v>3.4</v>
      </c>
      <c r="F27" s="1">
        <v>6.2</v>
      </c>
      <c r="G27" s="1">
        <v>63</v>
      </c>
      <c r="H27" s="1">
        <v>11</v>
      </c>
    </row>
    <row r="28" spans="1:9" x14ac:dyDescent="0.25">
      <c r="A28" s="57"/>
      <c r="B28" s="93"/>
      <c r="C28" s="1">
        <v>205</v>
      </c>
      <c r="D28" s="1">
        <v>3.9</v>
      </c>
      <c r="E28" s="1">
        <v>4.5</v>
      </c>
      <c r="F28" s="1">
        <v>8.3000000000000007</v>
      </c>
      <c r="G28" s="1">
        <v>81</v>
      </c>
      <c r="H28" s="1">
        <v>14.7</v>
      </c>
    </row>
    <row r="29" spans="1:9" x14ac:dyDescent="0.25">
      <c r="A29" s="56">
        <v>292</v>
      </c>
      <c r="B29" s="54" t="s">
        <v>98</v>
      </c>
      <c r="C29" s="1">
        <v>125</v>
      </c>
      <c r="D29" s="1">
        <v>13.6</v>
      </c>
      <c r="E29" s="1">
        <v>8.6999999999999993</v>
      </c>
      <c r="F29" s="1">
        <v>25</v>
      </c>
      <c r="G29" s="1">
        <v>234</v>
      </c>
      <c r="H29" s="1">
        <v>0.3</v>
      </c>
    </row>
    <row r="30" spans="1:9" x14ac:dyDescent="0.25">
      <c r="A30" s="57"/>
      <c r="B30" s="55"/>
      <c r="C30" s="1">
        <v>165</v>
      </c>
      <c r="D30" s="1">
        <v>17.899999999999999</v>
      </c>
      <c r="E30" s="1">
        <v>11.7</v>
      </c>
      <c r="F30" s="1">
        <v>33.299999999999997</v>
      </c>
      <c r="G30" s="1">
        <v>311</v>
      </c>
      <c r="H30" s="1">
        <v>0.4</v>
      </c>
    </row>
    <row r="31" spans="1:9" ht="2.25" customHeight="1" x14ac:dyDescent="0.25">
      <c r="A31" s="56"/>
      <c r="B31" s="54"/>
      <c r="C31" s="1"/>
      <c r="D31" s="1"/>
      <c r="E31" s="1"/>
      <c r="F31" s="1"/>
      <c r="G31" s="1"/>
      <c r="H31" s="1"/>
      <c r="I31" s="42"/>
    </row>
    <row r="32" spans="1:9" hidden="1" x14ac:dyDescent="0.25">
      <c r="A32" s="57"/>
      <c r="B32" s="93"/>
      <c r="C32" s="1"/>
      <c r="D32" s="1"/>
      <c r="E32" s="1"/>
      <c r="F32" s="1"/>
      <c r="G32" s="1"/>
      <c r="H32" s="1"/>
    </row>
    <row r="33" spans="1:9" x14ac:dyDescent="0.25">
      <c r="A33" s="56">
        <v>375</v>
      </c>
      <c r="B33" s="54" t="s">
        <v>92</v>
      </c>
      <c r="C33" s="1">
        <v>150</v>
      </c>
      <c r="D33" s="1">
        <v>0.23</v>
      </c>
      <c r="E33" s="1">
        <v>0.09</v>
      </c>
      <c r="F33" s="1">
        <v>16.600000000000001</v>
      </c>
      <c r="G33" s="1">
        <v>68.099999999999994</v>
      </c>
      <c r="H33" s="1">
        <v>19.350000000000001</v>
      </c>
    </row>
    <row r="34" spans="1:9" x14ac:dyDescent="0.25">
      <c r="A34" s="57"/>
      <c r="B34" s="55"/>
      <c r="C34" s="1">
        <v>180</v>
      </c>
      <c r="D34" s="1">
        <v>0.27</v>
      </c>
      <c r="E34" s="1">
        <v>0.11</v>
      </c>
      <c r="F34" s="1">
        <v>19.940000000000001</v>
      </c>
      <c r="G34" s="1">
        <v>81.72</v>
      </c>
      <c r="H34" s="1">
        <v>23.22</v>
      </c>
    </row>
    <row r="35" spans="1:9" x14ac:dyDescent="0.25">
      <c r="A35" s="56">
        <v>2</v>
      </c>
      <c r="B35" s="94" t="s">
        <v>16</v>
      </c>
      <c r="C35" s="1">
        <v>30</v>
      </c>
      <c r="D35" s="1">
        <v>2</v>
      </c>
      <c r="E35" s="1">
        <v>0.4</v>
      </c>
      <c r="F35" s="1">
        <v>10</v>
      </c>
      <c r="G35" s="1">
        <v>51</v>
      </c>
      <c r="H35" s="1">
        <v>0</v>
      </c>
    </row>
    <row r="36" spans="1:9" x14ac:dyDescent="0.25">
      <c r="A36" s="57"/>
      <c r="B36" s="93"/>
      <c r="C36" s="1">
        <v>40</v>
      </c>
      <c r="D36" s="1">
        <v>2.6</v>
      </c>
      <c r="E36" s="1">
        <v>0.5</v>
      </c>
      <c r="F36" s="1">
        <v>13.4</v>
      </c>
      <c r="G36" s="1">
        <v>68</v>
      </c>
      <c r="H36" s="1">
        <v>0</v>
      </c>
    </row>
    <row r="37" spans="1:9" x14ac:dyDescent="0.25">
      <c r="A37" s="32"/>
      <c r="B37" s="84" t="s">
        <v>12</v>
      </c>
      <c r="C37" s="24">
        <f>C25+C27+C29+C31+C33+C35</f>
        <v>489</v>
      </c>
      <c r="D37" s="24">
        <f t="shared" ref="D37:H37" si="2">SUM(D25,D27,D29,D31,D33,D35,)</f>
        <v>19.22</v>
      </c>
      <c r="E37" s="24">
        <f t="shared" si="2"/>
        <v>13.49</v>
      </c>
      <c r="F37" s="24">
        <f t="shared" si="2"/>
        <v>60.300000000000004</v>
      </c>
      <c r="G37" s="24">
        <f t="shared" si="2"/>
        <v>436.6</v>
      </c>
      <c r="H37" s="24">
        <f t="shared" si="2"/>
        <v>31.050000000000004</v>
      </c>
    </row>
    <row r="38" spans="1:9" x14ac:dyDescent="0.25">
      <c r="A38" s="23"/>
      <c r="B38" s="85"/>
      <c r="C38" s="24">
        <f>C26+C28+C30+C32+C34+C36</f>
        <v>640</v>
      </c>
      <c r="D38" s="24">
        <f t="shared" ref="D38:H38" si="3">D26+D28+D30+D32+D34+D36</f>
        <v>25.49</v>
      </c>
      <c r="E38" s="24">
        <f t="shared" si="3"/>
        <v>18.309999999999999</v>
      </c>
      <c r="F38" s="24">
        <f t="shared" si="3"/>
        <v>79.070000000000007</v>
      </c>
      <c r="G38" s="24">
        <f t="shared" si="3"/>
        <v>576.41999999999996</v>
      </c>
      <c r="H38" s="24">
        <f t="shared" si="3"/>
        <v>38.92</v>
      </c>
    </row>
    <row r="39" spans="1:9" x14ac:dyDescent="0.25">
      <c r="A39" s="25"/>
      <c r="B39" s="77" t="s">
        <v>17</v>
      </c>
      <c r="C39" s="78"/>
      <c r="D39" s="78"/>
      <c r="E39" s="78"/>
      <c r="F39" s="78"/>
      <c r="G39" s="78"/>
      <c r="H39" s="79"/>
    </row>
    <row r="40" spans="1:9" x14ac:dyDescent="0.25">
      <c r="A40" s="100">
        <v>447</v>
      </c>
      <c r="B40" s="73" t="s">
        <v>109</v>
      </c>
      <c r="C40" s="31">
        <v>115</v>
      </c>
      <c r="D40" s="31">
        <v>5.0999999999999996</v>
      </c>
      <c r="E40" s="31">
        <v>4.8</v>
      </c>
      <c r="F40" s="31">
        <v>39.299999999999997</v>
      </c>
      <c r="G40" s="31">
        <v>224</v>
      </c>
      <c r="H40" s="31">
        <v>0</v>
      </c>
    </row>
    <row r="41" spans="1:9" x14ac:dyDescent="0.25">
      <c r="A41" s="101"/>
      <c r="B41" s="74"/>
      <c r="C41" s="26">
        <v>115</v>
      </c>
      <c r="D41" s="26">
        <v>5.0999999999999996</v>
      </c>
      <c r="E41" s="26">
        <v>4.8</v>
      </c>
      <c r="F41" s="26">
        <v>39.299999999999997</v>
      </c>
      <c r="G41" s="26">
        <v>224</v>
      </c>
      <c r="H41" s="26">
        <v>0</v>
      </c>
    </row>
    <row r="42" spans="1:9" x14ac:dyDescent="0.25">
      <c r="A42" s="100">
        <v>393</v>
      </c>
      <c r="B42" s="67" t="s">
        <v>110</v>
      </c>
      <c r="C42" s="26">
        <v>150</v>
      </c>
      <c r="D42" s="26">
        <v>7.0000000000000007E-2</v>
      </c>
      <c r="E42" s="26">
        <v>0.01</v>
      </c>
      <c r="F42" s="26">
        <v>7.1</v>
      </c>
      <c r="G42" s="26">
        <v>29</v>
      </c>
      <c r="H42" s="26">
        <v>1.42</v>
      </c>
    </row>
    <row r="43" spans="1:9" x14ac:dyDescent="0.25">
      <c r="A43" s="101"/>
      <c r="B43" s="68"/>
      <c r="C43" s="26">
        <v>180</v>
      </c>
      <c r="D43" s="26">
        <v>0.12</v>
      </c>
      <c r="E43" s="26">
        <v>0.01</v>
      </c>
      <c r="F43" s="26">
        <v>10.199999999999999</v>
      </c>
      <c r="G43" s="26">
        <v>41</v>
      </c>
      <c r="H43" s="26">
        <v>2.83</v>
      </c>
    </row>
    <row r="44" spans="1:9" x14ac:dyDescent="0.25">
      <c r="A44" s="23"/>
      <c r="B44" s="84" t="s">
        <v>12</v>
      </c>
      <c r="C44" s="24">
        <f>C40+C42</f>
        <v>265</v>
      </c>
      <c r="D44" s="24">
        <f t="shared" ref="D44:H45" si="4">SUM(D40,D42)</f>
        <v>5.17</v>
      </c>
      <c r="E44" s="24">
        <f t="shared" si="4"/>
        <v>4.8099999999999996</v>
      </c>
      <c r="F44" s="24">
        <f t="shared" si="4"/>
        <v>46.4</v>
      </c>
      <c r="G44" s="24">
        <f t="shared" si="4"/>
        <v>253</v>
      </c>
      <c r="H44" s="24">
        <f t="shared" si="4"/>
        <v>1.42</v>
      </c>
    </row>
    <row r="45" spans="1:9" x14ac:dyDescent="0.25">
      <c r="A45" s="23"/>
      <c r="B45" s="85"/>
      <c r="C45" s="24">
        <f>C41+C43</f>
        <v>295</v>
      </c>
      <c r="D45" s="24">
        <f t="shared" si="4"/>
        <v>5.22</v>
      </c>
      <c r="E45" s="24">
        <f t="shared" si="4"/>
        <v>4.8099999999999996</v>
      </c>
      <c r="F45" s="24">
        <f t="shared" si="4"/>
        <v>49.5</v>
      </c>
      <c r="G45" s="24">
        <f t="shared" si="4"/>
        <v>265</v>
      </c>
      <c r="H45" s="24">
        <f t="shared" si="4"/>
        <v>2.83</v>
      </c>
    </row>
    <row r="46" spans="1:9" x14ac:dyDescent="0.25">
      <c r="A46" s="23"/>
      <c r="B46" s="84" t="s">
        <v>18</v>
      </c>
      <c r="C46" s="24">
        <f t="shared" ref="C46:H47" si="5">SUM(C17,C22,C37,C44)</f>
        <v>1243</v>
      </c>
      <c r="D46" s="24">
        <f t="shared" si="5"/>
        <v>37.19</v>
      </c>
      <c r="E46" s="24">
        <f t="shared" si="5"/>
        <v>35.900000000000006</v>
      </c>
      <c r="F46" s="24">
        <f t="shared" si="5"/>
        <v>187.6</v>
      </c>
      <c r="G46" s="24">
        <f t="shared" si="5"/>
        <v>1213</v>
      </c>
      <c r="H46" s="24">
        <f t="shared" si="5"/>
        <v>35.890000000000008</v>
      </c>
    </row>
    <row r="47" spans="1:9" x14ac:dyDescent="0.25">
      <c r="A47" s="23"/>
      <c r="B47" s="85"/>
      <c r="C47" s="24">
        <f t="shared" si="5"/>
        <v>1495</v>
      </c>
      <c r="D47" s="24">
        <f t="shared" si="5"/>
        <v>45.709999999999994</v>
      </c>
      <c r="E47" s="24">
        <f t="shared" si="5"/>
        <v>44.82</v>
      </c>
      <c r="F47" s="24">
        <f t="shared" si="5"/>
        <v>223.76999999999998</v>
      </c>
      <c r="G47" s="24">
        <f t="shared" si="5"/>
        <v>1467.02</v>
      </c>
      <c r="H47" s="24">
        <f t="shared" si="5"/>
        <v>45.26</v>
      </c>
    </row>
    <row r="48" spans="1:9" x14ac:dyDescent="0.25">
      <c r="A48" s="10"/>
      <c r="B48" s="11"/>
      <c r="C48" s="11"/>
      <c r="D48" s="11"/>
      <c r="E48" s="11"/>
      <c r="F48" s="11"/>
      <c r="G48" s="11"/>
      <c r="H48" s="12"/>
      <c r="I48" s="12"/>
    </row>
    <row r="49" spans="1:8" x14ac:dyDescent="0.25">
      <c r="A49" s="90" t="s">
        <v>19</v>
      </c>
      <c r="B49" s="28"/>
      <c r="C49" s="91" t="s">
        <v>1</v>
      </c>
      <c r="D49" s="92" t="s">
        <v>2</v>
      </c>
      <c r="E49" s="92"/>
      <c r="F49" s="92"/>
      <c r="G49" s="92" t="s">
        <v>3</v>
      </c>
      <c r="H49" s="92" t="s">
        <v>4</v>
      </c>
    </row>
    <row r="50" spans="1:8" x14ac:dyDescent="0.25">
      <c r="A50" s="90"/>
      <c r="B50" s="29" t="s">
        <v>20</v>
      </c>
      <c r="C50" s="91"/>
      <c r="D50" s="29" t="s">
        <v>6</v>
      </c>
      <c r="E50" s="29" t="s">
        <v>7</v>
      </c>
      <c r="F50" s="29" t="s">
        <v>8</v>
      </c>
      <c r="G50" s="92"/>
      <c r="H50" s="92"/>
    </row>
    <row r="51" spans="1:8" x14ac:dyDescent="0.25">
      <c r="A51" s="30" t="s">
        <v>9</v>
      </c>
      <c r="B51" s="95" t="s">
        <v>10</v>
      </c>
      <c r="C51" s="95"/>
      <c r="D51" s="95"/>
      <c r="E51" s="95"/>
      <c r="F51" s="95"/>
      <c r="G51" s="95"/>
      <c r="H51" s="96"/>
    </row>
    <row r="52" spans="1:8" x14ac:dyDescent="0.25">
      <c r="A52" s="123">
        <v>175</v>
      </c>
      <c r="B52" s="67" t="s">
        <v>83</v>
      </c>
      <c r="C52" s="47">
        <v>154</v>
      </c>
      <c r="D52" s="38">
        <v>4.7</v>
      </c>
      <c r="E52" s="38">
        <v>8</v>
      </c>
      <c r="F52" s="38">
        <v>19.7</v>
      </c>
      <c r="G52" s="38">
        <v>167.5</v>
      </c>
      <c r="H52" s="38">
        <v>0.1</v>
      </c>
    </row>
    <row r="53" spans="1:8" x14ac:dyDescent="0.25">
      <c r="A53" s="124"/>
      <c r="B53" s="68"/>
      <c r="C53" s="26">
        <v>185</v>
      </c>
      <c r="D53" s="26">
        <v>5.6</v>
      </c>
      <c r="E53" s="26">
        <v>9.6</v>
      </c>
      <c r="F53" s="26">
        <v>23.6</v>
      </c>
      <c r="G53" s="26">
        <v>201</v>
      </c>
      <c r="H53" s="26">
        <f>+H55+H57+H59</f>
        <v>1.49</v>
      </c>
    </row>
    <row r="54" spans="1:8" x14ac:dyDescent="0.25">
      <c r="A54" s="100">
        <v>3</v>
      </c>
      <c r="B54" s="67" t="s">
        <v>84</v>
      </c>
      <c r="C54" s="46">
        <v>40</v>
      </c>
      <c r="D54" s="26">
        <v>4.5999999999999996</v>
      </c>
      <c r="E54" s="26">
        <v>3.4</v>
      </c>
      <c r="F54" s="26">
        <v>14.2</v>
      </c>
      <c r="G54" s="26">
        <v>106</v>
      </c>
      <c r="H54" s="26">
        <v>7.0000000000000007E-2</v>
      </c>
    </row>
    <row r="55" spans="1:8" x14ac:dyDescent="0.25">
      <c r="A55" s="110"/>
      <c r="B55" s="68"/>
      <c r="C55" s="46">
        <v>55</v>
      </c>
      <c r="D55" s="26">
        <v>6.1</v>
      </c>
      <c r="E55" s="26">
        <v>5.0999999999999996</v>
      </c>
      <c r="F55" s="26">
        <v>19.100000000000001</v>
      </c>
      <c r="G55" s="26">
        <v>152</v>
      </c>
      <c r="H55" s="26">
        <v>0.09</v>
      </c>
    </row>
    <row r="56" spans="1:8" ht="13.5" customHeight="1" x14ac:dyDescent="0.25">
      <c r="A56" s="100"/>
      <c r="B56" s="67"/>
      <c r="C56" s="26"/>
      <c r="D56" s="26"/>
      <c r="E56" s="26"/>
      <c r="F56" s="26"/>
      <c r="G56" s="26"/>
      <c r="H56" s="26"/>
    </row>
    <row r="57" spans="1:8" hidden="1" x14ac:dyDescent="0.25">
      <c r="A57" s="110"/>
      <c r="B57" s="68"/>
      <c r="C57" s="26"/>
      <c r="D57" s="26"/>
      <c r="E57" s="26"/>
      <c r="F57" s="26"/>
      <c r="G57" s="26"/>
      <c r="H57" s="26"/>
    </row>
    <row r="58" spans="1:8" x14ac:dyDescent="0.25">
      <c r="A58" s="109">
        <v>397</v>
      </c>
      <c r="B58" s="67" t="s">
        <v>22</v>
      </c>
      <c r="C58" s="26">
        <v>150</v>
      </c>
      <c r="D58" s="26">
        <v>3.2</v>
      </c>
      <c r="E58" s="26">
        <v>2.7</v>
      </c>
      <c r="F58" s="26">
        <v>12.9</v>
      </c>
      <c r="G58" s="26">
        <v>89</v>
      </c>
      <c r="H58" s="26">
        <v>1.2</v>
      </c>
    </row>
    <row r="59" spans="1:8" x14ac:dyDescent="0.25">
      <c r="A59" s="110"/>
      <c r="B59" s="68"/>
      <c r="C59" s="26">
        <v>180</v>
      </c>
      <c r="D59" s="26">
        <v>3.7</v>
      </c>
      <c r="E59" s="26">
        <v>3.5</v>
      </c>
      <c r="F59" s="26">
        <v>15.8</v>
      </c>
      <c r="G59" s="26">
        <v>107</v>
      </c>
      <c r="H59" s="26">
        <v>1.4</v>
      </c>
    </row>
    <row r="60" spans="1:8" x14ac:dyDescent="0.25">
      <c r="A60" s="32"/>
      <c r="B60" s="84" t="s">
        <v>12</v>
      </c>
      <c r="C60" s="45">
        <f>(C52+C54+C56+C58)</f>
        <v>344</v>
      </c>
      <c r="D60" s="24">
        <f t="shared" ref="D60:H61" si="6">D52+D54+D56+D58</f>
        <v>12.5</v>
      </c>
      <c r="E60" s="24">
        <f t="shared" si="6"/>
        <v>14.100000000000001</v>
      </c>
      <c r="F60" s="24">
        <f t="shared" si="6"/>
        <v>46.8</v>
      </c>
      <c r="G60" s="24">
        <f t="shared" si="6"/>
        <v>362.5</v>
      </c>
      <c r="H60" s="24">
        <f t="shared" si="6"/>
        <v>1.3699999999999999</v>
      </c>
    </row>
    <row r="61" spans="1:8" x14ac:dyDescent="0.25">
      <c r="A61" s="23"/>
      <c r="B61" s="85"/>
      <c r="C61" s="34">
        <f>C53+C55+C57+C59</f>
        <v>420</v>
      </c>
      <c r="D61" s="24">
        <f t="shared" si="6"/>
        <v>15.399999999999999</v>
      </c>
      <c r="E61" s="24">
        <f t="shared" si="6"/>
        <v>18.2</v>
      </c>
      <c r="F61" s="24">
        <f t="shared" si="6"/>
        <v>58.5</v>
      </c>
      <c r="G61" s="24">
        <f t="shared" si="6"/>
        <v>460</v>
      </c>
      <c r="H61" s="24">
        <f t="shared" si="6"/>
        <v>2.98</v>
      </c>
    </row>
    <row r="62" spans="1:8" x14ac:dyDescent="0.25">
      <c r="A62" s="25"/>
      <c r="B62" s="78" t="s">
        <v>13</v>
      </c>
      <c r="C62" s="78"/>
      <c r="D62" s="78"/>
      <c r="E62" s="78"/>
      <c r="F62" s="78"/>
      <c r="G62" s="78"/>
      <c r="H62" s="79"/>
    </row>
    <row r="63" spans="1:8" x14ac:dyDescent="0.25">
      <c r="A63" s="67">
        <v>401</v>
      </c>
      <c r="B63" s="67" t="s">
        <v>66</v>
      </c>
      <c r="C63" s="39">
        <v>150</v>
      </c>
      <c r="D63" s="39">
        <v>4.3499999999999996</v>
      </c>
      <c r="E63" s="39">
        <v>3.75</v>
      </c>
      <c r="F63" s="39">
        <v>6</v>
      </c>
      <c r="G63" s="39">
        <v>75</v>
      </c>
      <c r="H63" s="39">
        <v>1.05</v>
      </c>
    </row>
    <row r="64" spans="1:8" x14ac:dyDescent="0.25">
      <c r="A64" s="80"/>
      <c r="B64" s="68"/>
      <c r="C64" s="39">
        <v>150</v>
      </c>
      <c r="D64" s="39">
        <v>4.3499999999999996</v>
      </c>
      <c r="E64" s="39">
        <v>3.75</v>
      </c>
      <c r="F64" s="39">
        <v>6</v>
      </c>
      <c r="G64" s="39">
        <v>75</v>
      </c>
      <c r="H64" s="39">
        <v>1.05</v>
      </c>
    </row>
    <row r="65" spans="1:8" x14ac:dyDescent="0.25">
      <c r="A65" s="32"/>
      <c r="B65" s="84" t="s">
        <v>12</v>
      </c>
      <c r="C65" s="24">
        <f t="shared" ref="C65:H66" si="7">SUM(C63)</f>
        <v>150</v>
      </c>
      <c r="D65" s="24">
        <f t="shared" si="7"/>
        <v>4.3499999999999996</v>
      </c>
      <c r="E65" s="24">
        <f t="shared" si="7"/>
        <v>3.75</v>
      </c>
      <c r="F65" s="24">
        <f t="shared" si="7"/>
        <v>6</v>
      </c>
      <c r="G65" s="24">
        <f t="shared" si="7"/>
        <v>75</v>
      </c>
      <c r="H65" s="24">
        <f t="shared" si="7"/>
        <v>1.05</v>
      </c>
    </row>
    <row r="66" spans="1:8" x14ac:dyDescent="0.25">
      <c r="A66" s="23"/>
      <c r="B66" s="85"/>
      <c r="C66" s="24">
        <f t="shared" si="7"/>
        <v>150</v>
      </c>
      <c r="D66" s="24">
        <v>4.3499999999999996</v>
      </c>
      <c r="E66" s="24">
        <v>3.75</v>
      </c>
      <c r="F66" s="24">
        <f t="shared" si="7"/>
        <v>6</v>
      </c>
      <c r="G66" s="24">
        <f t="shared" si="7"/>
        <v>75</v>
      </c>
      <c r="H66" s="24">
        <f t="shared" si="7"/>
        <v>1.05</v>
      </c>
    </row>
    <row r="67" spans="1:8" x14ac:dyDescent="0.25">
      <c r="A67" s="25"/>
      <c r="B67" s="77" t="s">
        <v>14</v>
      </c>
      <c r="C67" s="78"/>
      <c r="D67" s="78"/>
      <c r="E67" s="78"/>
      <c r="F67" s="78"/>
      <c r="G67" s="78"/>
      <c r="H67" s="79"/>
    </row>
    <row r="68" spans="1:8" x14ac:dyDescent="0.25">
      <c r="A68" s="125">
        <v>10</v>
      </c>
      <c r="B68" s="54" t="s">
        <v>94</v>
      </c>
      <c r="C68" s="4">
        <v>30</v>
      </c>
      <c r="D68" s="4">
        <v>0.9</v>
      </c>
      <c r="E68" s="4">
        <v>0.06</v>
      </c>
      <c r="F68" s="4">
        <v>1.95</v>
      </c>
      <c r="G68" s="4">
        <v>12</v>
      </c>
      <c r="H68" s="4">
        <v>3</v>
      </c>
    </row>
    <row r="69" spans="1:8" x14ac:dyDescent="0.25">
      <c r="A69" s="108"/>
      <c r="B69" s="55"/>
      <c r="C69" s="7">
        <v>50</v>
      </c>
      <c r="D69" s="7">
        <v>1.5</v>
      </c>
      <c r="E69" s="7">
        <v>1</v>
      </c>
      <c r="F69" s="7">
        <v>3.25</v>
      </c>
      <c r="G69" s="7">
        <v>20</v>
      </c>
      <c r="H69" s="7">
        <v>5</v>
      </c>
    </row>
    <row r="70" spans="1:8" x14ac:dyDescent="0.25">
      <c r="A70" s="56">
        <v>82</v>
      </c>
      <c r="B70" s="54" t="s">
        <v>112</v>
      </c>
      <c r="C70" s="1">
        <v>150</v>
      </c>
      <c r="D70" s="1">
        <v>2</v>
      </c>
      <c r="E70" s="1">
        <v>2</v>
      </c>
      <c r="F70" s="1">
        <v>11</v>
      </c>
      <c r="G70" s="1">
        <v>63</v>
      </c>
      <c r="H70" s="1">
        <v>5</v>
      </c>
    </row>
    <row r="71" spans="1:8" x14ac:dyDescent="0.25">
      <c r="A71" s="57"/>
      <c r="B71" s="93"/>
      <c r="C71" s="1">
        <v>200</v>
      </c>
      <c r="D71" s="1">
        <v>2.15</v>
      </c>
      <c r="E71" s="1">
        <v>2.27</v>
      </c>
      <c r="F71" s="1">
        <v>13.7</v>
      </c>
      <c r="G71" s="1">
        <v>84</v>
      </c>
      <c r="H71" s="1">
        <v>6.6</v>
      </c>
    </row>
    <row r="72" spans="1:8" x14ac:dyDescent="0.25">
      <c r="A72" s="56">
        <v>344</v>
      </c>
      <c r="B72" s="54" t="s">
        <v>32</v>
      </c>
      <c r="C72" s="1">
        <v>153</v>
      </c>
      <c r="D72" s="1">
        <v>14.8</v>
      </c>
      <c r="E72" s="1">
        <v>19.600000000000001</v>
      </c>
      <c r="F72" s="1">
        <v>17.5</v>
      </c>
      <c r="G72" s="1">
        <v>236</v>
      </c>
      <c r="H72" s="1">
        <v>8.6999999999999993</v>
      </c>
    </row>
    <row r="73" spans="1:8" x14ac:dyDescent="0.25">
      <c r="A73" s="57"/>
      <c r="B73" s="55"/>
      <c r="C73" s="1">
        <v>185</v>
      </c>
      <c r="D73" s="1">
        <v>17.5</v>
      </c>
      <c r="E73" s="1">
        <v>23.5</v>
      </c>
      <c r="F73" s="1">
        <v>21</v>
      </c>
      <c r="G73" s="1">
        <v>285</v>
      </c>
      <c r="H73" s="1">
        <v>10.4</v>
      </c>
    </row>
    <row r="74" spans="1:8" ht="12" customHeight="1" x14ac:dyDescent="0.25">
      <c r="A74" s="56"/>
      <c r="B74" s="54"/>
      <c r="C74" s="1"/>
      <c r="D74" s="1"/>
      <c r="E74" s="1"/>
      <c r="F74" s="1"/>
      <c r="G74" s="1"/>
      <c r="H74" s="1"/>
    </row>
    <row r="75" spans="1:8" hidden="1" x14ac:dyDescent="0.25">
      <c r="A75" s="57"/>
      <c r="B75" s="55"/>
      <c r="C75" s="1"/>
      <c r="D75" s="1"/>
      <c r="E75" s="1"/>
      <c r="F75" s="1"/>
      <c r="G75" s="1"/>
      <c r="H75" s="1"/>
    </row>
    <row r="76" spans="1:8" x14ac:dyDescent="0.25">
      <c r="A76" s="56">
        <v>376</v>
      </c>
      <c r="B76" s="54" t="s">
        <v>85</v>
      </c>
      <c r="C76" s="1">
        <v>150</v>
      </c>
      <c r="D76" s="1">
        <v>0.45</v>
      </c>
      <c r="E76" s="1">
        <v>0</v>
      </c>
      <c r="F76" s="1">
        <v>23.5</v>
      </c>
      <c r="G76" s="1">
        <v>93</v>
      </c>
      <c r="H76" s="1">
        <v>2.7</v>
      </c>
    </row>
    <row r="77" spans="1:8" x14ac:dyDescent="0.25">
      <c r="A77" s="57"/>
      <c r="B77" s="55"/>
      <c r="C77" s="1">
        <v>180</v>
      </c>
      <c r="D77" s="1">
        <v>0.54</v>
      </c>
      <c r="E77" s="1">
        <v>0</v>
      </c>
      <c r="F77" s="1">
        <v>28.2</v>
      </c>
      <c r="G77" s="1">
        <v>105</v>
      </c>
      <c r="H77" s="1">
        <v>3.2</v>
      </c>
    </row>
    <row r="78" spans="1:8" x14ac:dyDescent="0.25">
      <c r="A78" s="56">
        <v>2</v>
      </c>
      <c r="B78" s="54" t="s">
        <v>16</v>
      </c>
      <c r="C78" s="1">
        <v>30</v>
      </c>
      <c r="D78" s="1">
        <v>2</v>
      </c>
      <c r="E78" s="1">
        <v>0.4</v>
      </c>
      <c r="F78" s="1">
        <v>10</v>
      </c>
      <c r="G78" s="1">
        <v>51</v>
      </c>
      <c r="H78" s="1">
        <v>0</v>
      </c>
    </row>
    <row r="79" spans="1:8" x14ac:dyDescent="0.25">
      <c r="A79" s="57"/>
      <c r="B79" s="55"/>
      <c r="C79" s="1">
        <v>40</v>
      </c>
      <c r="D79" s="1">
        <v>2.6</v>
      </c>
      <c r="E79" s="1">
        <v>0.5</v>
      </c>
      <c r="F79" s="1">
        <v>13.4</v>
      </c>
      <c r="G79" s="1">
        <v>68</v>
      </c>
      <c r="H79" s="1">
        <v>0</v>
      </c>
    </row>
    <row r="80" spans="1:8" x14ac:dyDescent="0.25">
      <c r="A80" s="32"/>
      <c r="B80" s="84" t="s">
        <v>12</v>
      </c>
      <c r="C80" s="24">
        <f>C68+C70+C72+C74+C76+C78</f>
        <v>513</v>
      </c>
      <c r="D80" s="24">
        <f t="shared" ref="D80:H81" si="8">SUM(D68,D70,D72,D74,D76,D78,)</f>
        <v>20.149999999999999</v>
      </c>
      <c r="E80" s="24">
        <f t="shared" si="8"/>
        <v>22.06</v>
      </c>
      <c r="F80" s="24">
        <f t="shared" si="8"/>
        <v>63.95</v>
      </c>
      <c r="G80" s="24">
        <f t="shared" si="8"/>
        <v>455</v>
      </c>
      <c r="H80" s="24">
        <f t="shared" si="8"/>
        <v>19.399999999999999</v>
      </c>
    </row>
    <row r="81" spans="1:8" x14ac:dyDescent="0.25">
      <c r="A81" s="23"/>
      <c r="B81" s="85"/>
      <c r="C81" s="24">
        <f>C69+C71+C73+C75+C77+C79</f>
        <v>655</v>
      </c>
      <c r="D81" s="24">
        <f t="shared" si="8"/>
        <v>24.29</v>
      </c>
      <c r="E81" s="24">
        <f t="shared" si="8"/>
        <v>27.27</v>
      </c>
      <c r="F81" s="24">
        <f t="shared" si="8"/>
        <v>79.550000000000011</v>
      </c>
      <c r="G81" s="24">
        <f t="shared" si="8"/>
        <v>562</v>
      </c>
      <c r="H81" s="24">
        <f t="shared" si="8"/>
        <v>25.2</v>
      </c>
    </row>
    <row r="82" spans="1:8" x14ac:dyDescent="0.25">
      <c r="A82" s="25"/>
      <c r="B82" s="77" t="s">
        <v>17</v>
      </c>
      <c r="C82" s="78"/>
      <c r="D82" s="78"/>
      <c r="E82" s="78"/>
      <c r="F82" s="78"/>
      <c r="G82" s="78"/>
      <c r="H82" s="79"/>
    </row>
    <row r="83" spans="1:8" ht="14.25" customHeight="1" x14ac:dyDescent="0.25">
      <c r="A83" s="67">
        <v>368</v>
      </c>
      <c r="B83" s="67" t="s">
        <v>64</v>
      </c>
      <c r="C83" s="31">
        <v>150</v>
      </c>
      <c r="D83" s="31">
        <v>0.6</v>
      </c>
      <c r="E83" s="31">
        <v>0.5</v>
      </c>
      <c r="F83" s="31">
        <v>15.5</v>
      </c>
      <c r="G83" s="31">
        <v>69</v>
      </c>
      <c r="H83" s="31">
        <v>15</v>
      </c>
    </row>
    <row r="84" spans="1:8" ht="14.25" customHeight="1" x14ac:dyDescent="0.25">
      <c r="A84" s="122"/>
      <c r="B84" s="122"/>
      <c r="C84" s="31">
        <v>150</v>
      </c>
      <c r="D84" s="31">
        <v>0.6</v>
      </c>
      <c r="E84" s="31">
        <v>0.5</v>
      </c>
      <c r="F84" s="31">
        <v>15.5</v>
      </c>
      <c r="G84" s="31">
        <v>69</v>
      </c>
      <c r="H84" s="31">
        <v>15</v>
      </c>
    </row>
    <row r="85" spans="1:8" ht="2.25" hidden="1" customHeight="1" x14ac:dyDescent="0.25">
      <c r="A85" s="80"/>
      <c r="B85" s="68"/>
      <c r="C85" s="26"/>
      <c r="D85" s="26"/>
      <c r="E85" s="26">
        <v>0</v>
      </c>
      <c r="F85" s="26">
        <v>15</v>
      </c>
      <c r="G85" s="26"/>
      <c r="H85" s="26"/>
    </row>
    <row r="86" spans="1:8" x14ac:dyDescent="0.25">
      <c r="A86" s="109">
        <v>237</v>
      </c>
      <c r="B86" s="67" t="s">
        <v>51</v>
      </c>
      <c r="C86" s="26">
        <v>55</v>
      </c>
      <c r="D86" s="26">
        <v>8.3000000000000007</v>
      </c>
      <c r="E86" s="26">
        <v>6</v>
      </c>
      <c r="F86" s="26">
        <v>18.100000000000001</v>
      </c>
      <c r="G86" s="26">
        <v>123.5</v>
      </c>
      <c r="H86" s="26">
        <v>0.2</v>
      </c>
    </row>
    <row r="87" spans="1:8" x14ac:dyDescent="0.25">
      <c r="A87" s="110"/>
      <c r="B87" s="68"/>
      <c r="C87" s="26">
        <v>65</v>
      </c>
      <c r="D87" s="26">
        <v>10.5</v>
      </c>
      <c r="E87" s="26">
        <v>7.3</v>
      </c>
      <c r="F87" s="26">
        <v>10.3</v>
      </c>
      <c r="G87" s="26">
        <v>148</v>
      </c>
      <c r="H87" s="26">
        <v>0.2</v>
      </c>
    </row>
    <row r="88" spans="1:8" x14ac:dyDescent="0.25">
      <c r="A88" s="100">
        <v>392</v>
      </c>
      <c r="B88" s="67" t="s">
        <v>82</v>
      </c>
      <c r="C88" s="26">
        <v>150</v>
      </c>
      <c r="D88" s="26">
        <v>0.15</v>
      </c>
      <c r="E88" s="26">
        <v>0</v>
      </c>
      <c r="F88" s="26">
        <v>11.2</v>
      </c>
      <c r="G88" s="26">
        <v>43.5</v>
      </c>
      <c r="H88" s="26">
        <v>0</v>
      </c>
    </row>
    <row r="89" spans="1:8" x14ac:dyDescent="0.25">
      <c r="A89" s="110"/>
      <c r="B89" s="68"/>
      <c r="C89" s="26">
        <v>180</v>
      </c>
      <c r="D89" s="26">
        <v>0.18</v>
      </c>
      <c r="E89" s="26">
        <v>0</v>
      </c>
      <c r="F89" s="26">
        <v>13.4</v>
      </c>
      <c r="G89" s="26">
        <v>52.2</v>
      </c>
      <c r="H89" s="26">
        <v>0</v>
      </c>
    </row>
    <row r="90" spans="1:8" x14ac:dyDescent="0.25">
      <c r="A90" s="65"/>
      <c r="B90" s="84" t="s">
        <v>12</v>
      </c>
      <c r="C90" s="24">
        <f>SUM(C86,C88)</f>
        <v>205</v>
      </c>
      <c r="D90" s="24">
        <f t="shared" ref="D90:H90" si="9">SUM(D86,D88)</f>
        <v>8.4500000000000011</v>
      </c>
      <c r="E90" s="24">
        <f t="shared" si="9"/>
        <v>6</v>
      </c>
      <c r="F90" s="24">
        <f t="shared" si="9"/>
        <v>29.3</v>
      </c>
      <c r="G90" s="24">
        <f t="shared" si="9"/>
        <v>167</v>
      </c>
      <c r="H90" s="24">
        <f t="shared" si="9"/>
        <v>0.2</v>
      </c>
    </row>
    <row r="91" spans="1:8" x14ac:dyDescent="0.25">
      <c r="A91" s="66"/>
      <c r="B91" s="85"/>
      <c r="C91" s="24">
        <f>SUM(C87,C89)</f>
        <v>245</v>
      </c>
      <c r="D91" s="24">
        <f t="shared" ref="D91:H91" si="10">SUM(D87,D89)</f>
        <v>10.68</v>
      </c>
      <c r="E91" s="24">
        <f t="shared" si="10"/>
        <v>7.3</v>
      </c>
      <c r="F91" s="24">
        <f t="shared" si="10"/>
        <v>23.700000000000003</v>
      </c>
      <c r="G91" s="24">
        <f t="shared" si="10"/>
        <v>200.2</v>
      </c>
      <c r="H91" s="24">
        <f t="shared" si="10"/>
        <v>0.2</v>
      </c>
    </row>
    <row r="92" spans="1:8" x14ac:dyDescent="0.25">
      <c r="A92" s="23"/>
      <c r="B92" s="84" t="s">
        <v>18</v>
      </c>
      <c r="C92" s="24">
        <f>C60+C65+C80+C90</f>
        <v>1212</v>
      </c>
      <c r="D92" s="24">
        <f>SUM(D60,D65,D80,D90)</f>
        <v>45.45</v>
      </c>
      <c r="E92" s="24">
        <f>SUM(E60,E65,E80,E90)</f>
        <v>45.91</v>
      </c>
      <c r="F92" s="24">
        <f>F60+F65+F80+F90</f>
        <v>146.05000000000001</v>
      </c>
      <c r="G92" s="24">
        <f>SUM(G60,G65,G80,G90)</f>
        <v>1059.5</v>
      </c>
      <c r="H92" s="24">
        <v>48.8</v>
      </c>
    </row>
    <row r="93" spans="1:8" x14ac:dyDescent="0.25">
      <c r="A93" s="23"/>
      <c r="B93" s="85"/>
      <c r="C93" s="24">
        <f>SUM(C61,C66,C81,C91)</f>
        <v>1470</v>
      </c>
      <c r="D93" s="24">
        <f>SUM(D61,D66,D81,D91)</f>
        <v>54.72</v>
      </c>
      <c r="E93" s="24">
        <f>SUM(E61,E66,E81,E91)</f>
        <v>56.519999999999996</v>
      </c>
      <c r="F93" s="24">
        <f>SUM(F61,F66,F81,F91)</f>
        <v>167.75</v>
      </c>
      <c r="G93" s="24">
        <f>SUM(G61,G66,G81,G91)</f>
        <v>1297.2</v>
      </c>
      <c r="H93" s="24">
        <f>SUM(H61,H66,H81,H91)</f>
        <v>29.43</v>
      </c>
    </row>
    <row r="94" spans="1:8" x14ac:dyDescent="0.25">
      <c r="A94" s="33"/>
      <c r="B94" s="33"/>
      <c r="C94" s="33"/>
      <c r="D94" s="33"/>
      <c r="E94" s="33"/>
      <c r="F94" s="33"/>
      <c r="G94" s="33"/>
      <c r="H94" s="33"/>
    </row>
    <row r="95" spans="1:8" x14ac:dyDescent="0.25">
      <c r="A95" s="90" t="s">
        <v>23</v>
      </c>
      <c r="B95" s="28"/>
      <c r="C95" s="91" t="s">
        <v>1</v>
      </c>
      <c r="D95" s="92" t="s">
        <v>2</v>
      </c>
      <c r="E95" s="92"/>
      <c r="F95" s="92"/>
      <c r="G95" s="92" t="s">
        <v>24</v>
      </c>
      <c r="H95" s="92" t="s">
        <v>4</v>
      </c>
    </row>
    <row r="96" spans="1:8" x14ac:dyDescent="0.25">
      <c r="A96" s="90"/>
      <c r="B96" s="29" t="s">
        <v>20</v>
      </c>
      <c r="C96" s="91"/>
      <c r="D96" s="29" t="s">
        <v>6</v>
      </c>
      <c r="E96" s="29" t="s">
        <v>7</v>
      </c>
      <c r="F96" s="29" t="s">
        <v>8</v>
      </c>
      <c r="G96" s="92"/>
      <c r="H96" s="92"/>
    </row>
    <row r="97" spans="1:8" x14ac:dyDescent="0.25">
      <c r="A97" s="30" t="s">
        <v>9</v>
      </c>
      <c r="B97" s="95" t="s">
        <v>10</v>
      </c>
      <c r="C97" s="95"/>
      <c r="D97" s="95"/>
      <c r="E97" s="95"/>
      <c r="F97" s="95"/>
      <c r="G97" s="95"/>
      <c r="H97" s="96"/>
    </row>
    <row r="98" spans="1:8" x14ac:dyDescent="0.25">
      <c r="A98" s="107" t="s">
        <v>86</v>
      </c>
      <c r="B98" s="54" t="s">
        <v>87</v>
      </c>
      <c r="C98" s="5">
        <v>154</v>
      </c>
      <c r="D98" s="5">
        <v>5.7</v>
      </c>
      <c r="E98" s="5">
        <v>7.6</v>
      </c>
      <c r="F98" s="5">
        <v>25.5</v>
      </c>
      <c r="G98" s="5">
        <v>188.5</v>
      </c>
      <c r="H98" s="5">
        <v>0.1</v>
      </c>
    </row>
    <row r="99" spans="1:8" x14ac:dyDescent="0.25">
      <c r="A99" s="108"/>
      <c r="B99" s="55"/>
      <c r="C99" s="7">
        <v>185</v>
      </c>
      <c r="D99" s="7">
        <v>6.8</v>
      </c>
      <c r="E99" s="7">
        <v>9.1</v>
      </c>
      <c r="F99" s="7">
        <v>30.5</v>
      </c>
      <c r="G99" s="7">
        <v>226.2</v>
      </c>
      <c r="H99" s="7">
        <v>0.12</v>
      </c>
    </row>
    <row r="100" spans="1:8" x14ac:dyDescent="0.25">
      <c r="A100" s="56">
        <v>1</v>
      </c>
      <c r="B100" s="54" t="s">
        <v>21</v>
      </c>
      <c r="C100" s="1">
        <v>35</v>
      </c>
      <c r="D100" s="1">
        <v>2.5</v>
      </c>
      <c r="E100" s="1">
        <v>6.6</v>
      </c>
      <c r="F100" s="1">
        <v>12.8</v>
      </c>
      <c r="G100" s="1">
        <v>119</v>
      </c>
      <c r="H100" s="1">
        <v>0.02</v>
      </c>
    </row>
    <row r="101" spans="1:8" x14ac:dyDescent="0.25">
      <c r="A101" s="57"/>
      <c r="B101" s="55"/>
      <c r="C101" s="1">
        <v>45</v>
      </c>
      <c r="D101" s="1">
        <v>2.7</v>
      </c>
      <c r="E101" s="1">
        <v>8.5</v>
      </c>
      <c r="F101" s="1">
        <v>16.5</v>
      </c>
      <c r="G101" s="1">
        <v>153</v>
      </c>
      <c r="H101" s="1">
        <v>0.03</v>
      </c>
    </row>
    <row r="102" spans="1:8" x14ac:dyDescent="0.25">
      <c r="A102" s="56"/>
      <c r="B102" s="54"/>
      <c r="C102" s="1"/>
      <c r="D102" s="1"/>
      <c r="E102" s="1"/>
      <c r="F102" s="1"/>
      <c r="G102" s="1"/>
      <c r="H102" s="1"/>
    </row>
    <row r="103" spans="1:8" hidden="1" x14ac:dyDescent="0.25">
      <c r="A103" s="57"/>
      <c r="B103" s="55"/>
      <c r="C103" s="1"/>
      <c r="D103" s="1"/>
      <c r="E103" s="1"/>
      <c r="F103" s="1"/>
      <c r="G103" s="1"/>
      <c r="H103" s="1"/>
    </row>
    <row r="104" spans="1:8" x14ac:dyDescent="0.25">
      <c r="A104" s="100">
        <v>395</v>
      </c>
      <c r="B104" s="67" t="s">
        <v>26</v>
      </c>
      <c r="C104" s="26">
        <v>150</v>
      </c>
      <c r="D104" s="26">
        <v>1.8</v>
      </c>
      <c r="E104" s="26">
        <v>2.7</v>
      </c>
      <c r="F104" s="26">
        <v>21.5</v>
      </c>
      <c r="G104" s="26">
        <v>114</v>
      </c>
      <c r="H104" s="26">
        <v>0.3</v>
      </c>
    </row>
    <row r="105" spans="1:8" x14ac:dyDescent="0.25">
      <c r="A105" s="101"/>
      <c r="B105" s="68"/>
      <c r="C105" s="26">
        <v>180</v>
      </c>
      <c r="D105" s="26">
        <v>2.2000000000000002</v>
      </c>
      <c r="E105" s="26">
        <v>3.2</v>
      </c>
      <c r="F105" s="26">
        <v>25.8</v>
      </c>
      <c r="G105" s="26">
        <v>136.80000000000001</v>
      </c>
      <c r="H105" s="26">
        <v>0.36</v>
      </c>
    </row>
    <row r="106" spans="1:8" x14ac:dyDescent="0.25">
      <c r="A106" s="23"/>
      <c r="B106" s="84" t="s">
        <v>12</v>
      </c>
      <c r="C106" s="24">
        <f>C98+C100+C102+C104</f>
        <v>339</v>
      </c>
      <c r="D106" s="24">
        <f t="shared" ref="D106:H107" si="11">SUM(D98,D100,D102,D104)</f>
        <v>10</v>
      </c>
      <c r="E106" s="24">
        <f t="shared" si="11"/>
        <v>16.899999999999999</v>
      </c>
      <c r="F106" s="24">
        <f t="shared" si="11"/>
        <v>59.8</v>
      </c>
      <c r="G106" s="24">
        <f t="shared" si="11"/>
        <v>421.5</v>
      </c>
      <c r="H106" s="24">
        <f t="shared" si="11"/>
        <v>0.42</v>
      </c>
    </row>
    <row r="107" spans="1:8" x14ac:dyDescent="0.25">
      <c r="A107" s="23"/>
      <c r="B107" s="85"/>
      <c r="C107" s="24">
        <f>C99+C101+C103+C105</f>
        <v>410</v>
      </c>
      <c r="D107" s="24">
        <f t="shared" si="11"/>
        <v>11.7</v>
      </c>
      <c r="E107" s="24">
        <f t="shared" si="11"/>
        <v>20.8</v>
      </c>
      <c r="F107" s="24">
        <f t="shared" si="11"/>
        <v>72.8</v>
      </c>
      <c r="G107" s="24">
        <f t="shared" si="11"/>
        <v>516</v>
      </c>
      <c r="H107" s="24">
        <f t="shared" si="11"/>
        <v>0.51</v>
      </c>
    </row>
    <row r="108" spans="1:8" x14ac:dyDescent="0.25">
      <c r="A108" s="25"/>
      <c r="B108" s="78" t="s">
        <v>13</v>
      </c>
      <c r="C108" s="78"/>
      <c r="D108" s="78"/>
      <c r="E108" s="78"/>
      <c r="F108" s="78"/>
      <c r="G108" s="78"/>
      <c r="H108" s="79"/>
    </row>
    <row r="109" spans="1:8" x14ac:dyDescent="0.25">
      <c r="A109" s="67">
        <v>368</v>
      </c>
      <c r="B109" s="67" t="s">
        <v>64</v>
      </c>
      <c r="C109" s="37">
        <v>150</v>
      </c>
      <c r="D109" s="37">
        <v>0.6</v>
      </c>
      <c r="E109" s="37">
        <v>0.5</v>
      </c>
      <c r="F109" s="37">
        <v>15.5</v>
      </c>
      <c r="G109" s="37">
        <v>69</v>
      </c>
      <c r="H109" s="37">
        <v>15</v>
      </c>
    </row>
    <row r="110" spans="1:8" x14ac:dyDescent="0.25">
      <c r="A110" s="80"/>
      <c r="B110" s="68"/>
      <c r="C110" s="26">
        <v>150</v>
      </c>
      <c r="D110" s="37">
        <v>0.6</v>
      </c>
      <c r="E110" s="37">
        <v>0.5</v>
      </c>
      <c r="F110" s="37">
        <v>15.5</v>
      </c>
      <c r="G110" s="37">
        <v>69</v>
      </c>
      <c r="H110" s="37">
        <v>15</v>
      </c>
    </row>
    <row r="111" spans="1:8" x14ac:dyDescent="0.25">
      <c r="A111" s="23"/>
      <c r="B111" s="75" t="s">
        <v>12</v>
      </c>
      <c r="C111" s="24">
        <v>150</v>
      </c>
      <c r="D111" s="24">
        <v>0.6</v>
      </c>
      <c r="E111" s="24">
        <v>0.6</v>
      </c>
      <c r="F111" s="24">
        <v>14.7</v>
      </c>
      <c r="G111" s="24">
        <v>66</v>
      </c>
      <c r="H111" s="24">
        <v>15</v>
      </c>
    </row>
    <row r="112" spans="1:8" x14ac:dyDescent="0.25">
      <c r="A112" s="23"/>
      <c r="B112" s="76"/>
      <c r="C112" s="24">
        <v>150</v>
      </c>
      <c r="D112" s="24">
        <v>0.6</v>
      </c>
      <c r="E112" s="24">
        <v>0.6</v>
      </c>
      <c r="F112" s="24">
        <v>14.7</v>
      </c>
      <c r="G112" s="24">
        <v>66</v>
      </c>
      <c r="H112" s="24">
        <v>15</v>
      </c>
    </row>
    <row r="113" spans="1:8" x14ac:dyDescent="0.25">
      <c r="A113" s="25"/>
      <c r="B113" s="77" t="s">
        <v>14</v>
      </c>
      <c r="C113" s="78"/>
      <c r="D113" s="78"/>
      <c r="E113" s="78"/>
      <c r="F113" s="78"/>
      <c r="G113" s="78"/>
      <c r="H113" s="79"/>
    </row>
    <row r="114" spans="1:8" x14ac:dyDescent="0.25">
      <c r="A114" s="111">
        <v>27</v>
      </c>
      <c r="B114" s="67" t="s">
        <v>34</v>
      </c>
      <c r="C114" s="31">
        <v>30</v>
      </c>
      <c r="D114" s="31">
        <v>0.4</v>
      </c>
      <c r="E114" s="31">
        <v>0.9</v>
      </c>
      <c r="F114" s="31">
        <v>4.5999999999999996</v>
      </c>
      <c r="G114" s="31">
        <v>18.7</v>
      </c>
      <c r="H114" s="31">
        <v>1.3</v>
      </c>
    </row>
    <row r="115" spans="1:8" x14ac:dyDescent="0.25">
      <c r="A115" s="80"/>
      <c r="B115" s="68"/>
      <c r="C115" s="26">
        <v>50</v>
      </c>
      <c r="D115" s="26">
        <v>0.7</v>
      </c>
      <c r="E115" s="26">
        <v>1.5</v>
      </c>
      <c r="F115" s="26">
        <v>7.6</v>
      </c>
      <c r="G115" s="26">
        <v>31.2</v>
      </c>
      <c r="H115" s="26">
        <v>2.1</v>
      </c>
    </row>
    <row r="116" spans="1:8" x14ac:dyDescent="0.25">
      <c r="A116" s="111">
        <v>115</v>
      </c>
      <c r="B116" s="67" t="s">
        <v>15</v>
      </c>
      <c r="C116" s="26">
        <v>15</v>
      </c>
      <c r="D116" s="26">
        <v>1.8</v>
      </c>
      <c r="E116" s="26">
        <v>0.2</v>
      </c>
      <c r="F116" s="26">
        <v>11.4</v>
      </c>
      <c r="G116" s="26">
        <v>55.2</v>
      </c>
      <c r="H116" s="26">
        <v>0</v>
      </c>
    </row>
    <row r="117" spans="1:8" x14ac:dyDescent="0.25">
      <c r="A117" s="80"/>
      <c r="B117" s="68"/>
      <c r="C117" s="26">
        <v>15</v>
      </c>
      <c r="D117" s="26">
        <v>1.8</v>
      </c>
      <c r="E117" s="26">
        <v>0.2</v>
      </c>
      <c r="F117" s="26">
        <v>11.4</v>
      </c>
      <c r="G117" s="26">
        <v>55.2</v>
      </c>
      <c r="H117" s="26">
        <v>0</v>
      </c>
    </row>
    <row r="118" spans="1:8" x14ac:dyDescent="0.25">
      <c r="A118" s="56">
        <v>97</v>
      </c>
      <c r="B118" s="54" t="s">
        <v>27</v>
      </c>
      <c r="C118" s="1">
        <v>152</v>
      </c>
      <c r="D118" s="1">
        <v>3.39</v>
      </c>
      <c r="E118" s="1">
        <v>3.26</v>
      </c>
      <c r="F118" s="1">
        <v>9.86</v>
      </c>
      <c r="G118" s="1">
        <v>82.35</v>
      </c>
      <c r="H118" s="1">
        <v>5.76</v>
      </c>
    </row>
    <row r="119" spans="1:8" x14ac:dyDescent="0.25">
      <c r="A119" s="57"/>
      <c r="B119" s="93"/>
      <c r="C119" s="1">
        <v>203</v>
      </c>
      <c r="D119" s="1">
        <v>4.5199999999999996</v>
      </c>
      <c r="E119" s="1">
        <v>4.3499999999999996</v>
      </c>
      <c r="F119" s="1">
        <v>13.15</v>
      </c>
      <c r="G119" s="1">
        <v>109.8</v>
      </c>
      <c r="H119" s="1">
        <v>7.68</v>
      </c>
    </row>
    <row r="120" spans="1:8" x14ac:dyDescent="0.25">
      <c r="A120" s="56">
        <v>249</v>
      </c>
      <c r="B120" s="54" t="s">
        <v>99</v>
      </c>
      <c r="C120" s="1">
        <v>60</v>
      </c>
      <c r="D120" s="1">
        <v>10.3</v>
      </c>
      <c r="E120" s="1">
        <v>3.56</v>
      </c>
      <c r="F120" s="1">
        <v>2.57</v>
      </c>
      <c r="G120" s="1">
        <v>84</v>
      </c>
      <c r="H120" s="1">
        <v>0.2</v>
      </c>
    </row>
    <row r="121" spans="1:8" x14ac:dyDescent="0.25">
      <c r="A121" s="57"/>
      <c r="B121" s="55"/>
      <c r="C121" s="1">
        <v>80</v>
      </c>
      <c r="D121" s="1">
        <v>12.7</v>
      </c>
      <c r="E121" s="1">
        <v>3.63</v>
      </c>
      <c r="F121" s="1">
        <v>2.57</v>
      </c>
      <c r="G121" s="1">
        <v>94</v>
      </c>
      <c r="H121" s="1">
        <v>0.3</v>
      </c>
    </row>
    <row r="122" spans="1:8" x14ac:dyDescent="0.25">
      <c r="A122" s="56">
        <v>128</v>
      </c>
      <c r="B122" s="54" t="s">
        <v>56</v>
      </c>
      <c r="C122" s="1">
        <v>135</v>
      </c>
      <c r="D122" s="1">
        <v>3</v>
      </c>
      <c r="E122" s="1">
        <v>8</v>
      </c>
      <c r="F122" s="1">
        <v>16</v>
      </c>
      <c r="G122" s="1">
        <v>156</v>
      </c>
      <c r="H122" s="1">
        <v>16</v>
      </c>
    </row>
    <row r="123" spans="1:8" x14ac:dyDescent="0.25">
      <c r="A123" s="57"/>
      <c r="B123" s="93"/>
      <c r="C123" s="1">
        <v>155</v>
      </c>
      <c r="D123" s="1">
        <v>3.5</v>
      </c>
      <c r="E123" s="1">
        <v>9</v>
      </c>
      <c r="F123" s="1">
        <v>18</v>
      </c>
      <c r="G123" s="1">
        <v>180</v>
      </c>
      <c r="H123" s="1">
        <v>18</v>
      </c>
    </row>
    <row r="124" spans="1:8" x14ac:dyDescent="0.25">
      <c r="A124" s="102">
        <v>375</v>
      </c>
      <c r="B124" s="104" t="s">
        <v>60</v>
      </c>
      <c r="C124" s="9">
        <v>150</v>
      </c>
      <c r="D124" s="9">
        <v>0.23</v>
      </c>
      <c r="E124" s="9">
        <v>0.09</v>
      </c>
      <c r="F124" s="9">
        <v>16.61</v>
      </c>
      <c r="G124" s="9">
        <v>68.099999999999994</v>
      </c>
      <c r="H124" s="9">
        <v>19.350000000000001</v>
      </c>
    </row>
    <row r="125" spans="1:8" x14ac:dyDescent="0.25">
      <c r="A125" s="103"/>
      <c r="B125" s="105"/>
      <c r="C125" s="9">
        <v>180</v>
      </c>
      <c r="D125" s="9">
        <v>0.27</v>
      </c>
      <c r="E125" s="9">
        <v>0.11</v>
      </c>
      <c r="F125" s="9">
        <v>19.940000000000001</v>
      </c>
      <c r="G125" s="9">
        <v>81.72</v>
      </c>
      <c r="H125" s="9">
        <v>23.22</v>
      </c>
    </row>
    <row r="126" spans="1:8" x14ac:dyDescent="0.25">
      <c r="A126" s="56">
        <v>2</v>
      </c>
      <c r="B126" s="94" t="s">
        <v>16</v>
      </c>
      <c r="C126" s="1">
        <v>30</v>
      </c>
      <c r="D126" s="1">
        <v>2</v>
      </c>
      <c r="E126" s="1">
        <v>0.4</v>
      </c>
      <c r="F126" s="1">
        <v>10</v>
      </c>
      <c r="G126" s="1">
        <v>51</v>
      </c>
      <c r="H126" s="1">
        <v>0</v>
      </c>
    </row>
    <row r="127" spans="1:8" x14ac:dyDescent="0.25">
      <c r="A127" s="57"/>
      <c r="B127" s="93"/>
      <c r="C127" s="1">
        <v>40</v>
      </c>
      <c r="D127" s="1">
        <v>2.6</v>
      </c>
      <c r="E127" s="1">
        <v>0.5</v>
      </c>
      <c r="F127" s="1">
        <v>13.4</v>
      </c>
      <c r="G127" s="1">
        <v>68</v>
      </c>
      <c r="H127" s="1">
        <v>0</v>
      </c>
    </row>
    <row r="128" spans="1:8" x14ac:dyDescent="0.25">
      <c r="A128" s="23"/>
      <c r="B128" s="84" t="s">
        <v>12</v>
      </c>
      <c r="C128" s="24">
        <f>C114+C116+C118+C120+C122+C124+C126</f>
        <v>572</v>
      </c>
      <c r="D128" s="24">
        <f>SUM(D114,D116,D118,D120,D122,D124,D126,)</f>
        <v>21.12</v>
      </c>
      <c r="E128" s="24">
        <f t="shared" ref="E128:H129" si="12">E114+E116+E118+E120+E122+E124+E126</f>
        <v>16.41</v>
      </c>
      <c r="F128" s="24">
        <f t="shared" si="12"/>
        <v>71.039999999999992</v>
      </c>
      <c r="G128" s="24">
        <f t="shared" si="12"/>
        <v>515.35</v>
      </c>
      <c r="H128" s="24">
        <f t="shared" si="12"/>
        <v>42.61</v>
      </c>
    </row>
    <row r="129" spans="1:8" x14ac:dyDescent="0.25">
      <c r="A129" s="23"/>
      <c r="B129" s="85"/>
      <c r="C129" s="24">
        <f>C115+C117+C119+C121+C123+C125+C127</f>
        <v>723</v>
      </c>
      <c r="D129" s="24">
        <f>D115+D117+D119+D121+D123+D125+D127</f>
        <v>26.09</v>
      </c>
      <c r="E129" s="24">
        <f t="shared" si="12"/>
        <v>19.29</v>
      </c>
      <c r="F129" s="24">
        <f t="shared" si="12"/>
        <v>86.06</v>
      </c>
      <c r="G129" s="24">
        <f t="shared" si="12"/>
        <v>619.91999999999996</v>
      </c>
      <c r="H129" s="24">
        <f t="shared" si="12"/>
        <v>51.3</v>
      </c>
    </row>
    <row r="130" spans="1:8" x14ac:dyDescent="0.25">
      <c r="A130" s="25"/>
      <c r="B130" s="77" t="s">
        <v>17</v>
      </c>
      <c r="C130" s="78"/>
      <c r="D130" s="78"/>
      <c r="E130" s="78"/>
      <c r="F130" s="78"/>
      <c r="G130" s="78"/>
      <c r="H130" s="79"/>
    </row>
    <row r="131" spans="1:8" x14ac:dyDescent="0.25">
      <c r="A131" s="65">
        <v>152</v>
      </c>
      <c r="B131" s="67" t="s">
        <v>127</v>
      </c>
      <c r="C131" s="26">
        <v>75</v>
      </c>
      <c r="D131" s="26">
        <v>6.3</v>
      </c>
      <c r="E131" s="26">
        <v>6.8</v>
      </c>
      <c r="F131" s="26">
        <v>17.8</v>
      </c>
      <c r="G131" s="26">
        <v>158.19999999999999</v>
      </c>
      <c r="H131" s="26">
        <v>3.7</v>
      </c>
    </row>
    <row r="132" spans="1:8" x14ac:dyDescent="0.25">
      <c r="A132" s="66"/>
      <c r="B132" s="68"/>
      <c r="C132" s="26">
        <v>110</v>
      </c>
      <c r="D132" s="26">
        <v>8.1999999999999993</v>
      </c>
      <c r="E132" s="26">
        <v>9.1</v>
      </c>
      <c r="F132" s="26">
        <v>24.1</v>
      </c>
      <c r="G132" s="26">
        <v>211.4</v>
      </c>
      <c r="H132" s="26">
        <v>4.5999999999999996</v>
      </c>
    </row>
    <row r="133" spans="1:8" x14ac:dyDescent="0.25">
      <c r="A133" s="65">
        <v>382</v>
      </c>
      <c r="B133" s="67" t="s">
        <v>115</v>
      </c>
      <c r="C133" s="26">
        <v>150</v>
      </c>
      <c r="D133" s="26">
        <v>0.04</v>
      </c>
      <c r="E133" s="26">
        <v>0.5</v>
      </c>
      <c r="F133" s="26">
        <v>22.6</v>
      </c>
      <c r="G133" s="26">
        <v>92.7</v>
      </c>
      <c r="H133" s="26">
        <v>0.8</v>
      </c>
    </row>
    <row r="134" spans="1:8" ht="21" customHeight="1" x14ac:dyDescent="0.25">
      <c r="A134" s="66"/>
      <c r="B134" s="68"/>
      <c r="C134" s="26">
        <v>180</v>
      </c>
      <c r="D134" s="26">
        <v>0.5</v>
      </c>
      <c r="E134" s="26">
        <v>0.5</v>
      </c>
      <c r="F134" s="26">
        <v>27.1</v>
      </c>
      <c r="G134" s="26">
        <v>111.2</v>
      </c>
      <c r="H134" s="26">
        <v>0.9</v>
      </c>
    </row>
    <row r="135" spans="1:8" x14ac:dyDescent="0.25">
      <c r="A135" s="23"/>
      <c r="B135" s="84" t="s">
        <v>12</v>
      </c>
      <c r="C135" s="24">
        <f>C131+C133</f>
        <v>225</v>
      </c>
      <c r="D135" s="24">
        <f t="shared" ref="D135:H135" si="13">D131+D133</f>
        <v>6.34</v>
      </c>
      <c r="E135" s="24">
        <f t="shared" si="13"/>
        <v>7.3</v>
      </c>
      <c r="F135" s="24">
        <f t="shared" si="13"/>
        <v>40.400000000000006</v>
      </c>
      <c r="G135" s="24">
        <f t="shared" si="13"/>
        <v>250.89999999999998</v>
      </c>
      <c r="H135" s="24">
        <f t="shared" si="13"/>
        <v>4.5</v>
      </c>
    </row>
    <row r="136" spans="1:8" x14ac:dyDescent="0.25">
      <c r="A136" s="23"/>
      <c r="B136" s="85"/>
      <c r="C136" s="24">
        <f>C132+C134</f>
        <v>290</v>
      </c>
      <c r="D136" s="24">
        <f t="shared" ref="D136:H136" si="14">D132+D134</f>
        <v>8.6999999999999993</v>
      </c>
      <c r="E136" s="24">
        <f t="shared" si="14"/>
        <v>9.6</v>
      </c>
      <c r="F136" s="24">
        <f t="shared" si="14"/>
        <v>51.2</v>
      </c>
      <c r="G136" s="24">
        <f t="shared" si="14"/>
        <v>322.60000000000002</v>
      </c>
      <c r="H136" s="24">
        <f t="shared" si="14"/>
        <v>5.5</v>
      </c>
    </row>
    <row r="137" spans="1:8" x14ac:dyDescent="0.25">
      <c r="A137" s="23"/>
      <c r="B137" s="84" t="s">
        <v>18</v>
      </c>
      <c r="C137" s="24">
        <f t="shared" ref="C137:H138" si="15">SUM(C106,C111,C128,C135)</f>
        <v>1286</v>
      </c>
      <c r="D137" s="24">
        <f t="shared" si="15"/>
        <v>38.06</v>
      </c>
      <c r="E137" s="24">
        <f t="shared" si="15"/>
        <v>41.209999999999994</v>
      </c>
      <c r="F137" s="24">
        <f t="shared" si="15"/>
        <v>185.94</v>
      </c>
      <c r="G137" s="24">
        <f t="shared" si="15"/>
        <v>1253.75</v>
      </c>
      <c r="H137" s="24">
        <f t="shared" si="15"/>
        <v>62.53</v>
      </c>
    </row>
    <row r="138" spans="1:8" x14ac:dyDescent="0.25">
      <c r="A138" s="23"/>
      <c r="B138" s="85"/>
      <c r="C138" s="24">
        <f t="shared" si="15"/>
        <v>1573</v>
      </c>
      <c r="D138" s="24">
        <f t="shared" si="15"/>
        <v>47.09</v>
      </c>
      <c r="E138" s="24">
        <f t="shared" si="15"/>
        <v>50.29</v>
      </c>
      <c r="F138" s="24">
        <f t="shared" si="15"/>
        <v>224.76</v>
      </c>
      <c r="G138" s="24">
        <f t="shared" si="15"/>
        <v>1524.52</v>
      </c>
      <c r="H138" s="24">
        <f t="shared" si="15"/>
        <v>72.31</v>
      </c>
    </row>
    <row r="140" spans="1:8" x14ac:dyDescent="0.25">
      <c r="A140" s="90" t="s">
        <v>30</v>
      </c>
      <c r="B140" s="28"/>
      <c r="C140" s="91" t="s">
        <v>1</v>
      </c>
      <c r="D140" s="92" t="s">
        <v>2</v>
      </c>
      <c r="E140" s="92"/>
      <c r="F140" s="92"/>
      <c r="G140" s="92" t="s">
        <v>3</v>
      </c>
      <c r="H140" s="92" t="s">
        <v>4</v>
      </c>
    </row>
    <row r="141" spans="1:8" x14ac:dyDescent="0.25">
      <c r="A141" s="90"/>
      <c r="B141" s="29" t="s">
        <v>20</v>
      </c>
      <c r="C141" s="91"/>
      <c r="D141" s="29" t="s">
        <v>6</v>
      </c>
      <c r="E141" s="29" t="s">
        <v>7</v>
      </c>
      <c r="F141" s="29" t="s">
        <v>8</v>
      </c>
      <c r="G141" s="92"/>
      <c r="H141" s="92"/>
    </row>
    <row r="142" spans="1:8" x14ac:dyDescent="0.25">
      <c r="A142" s="30" t="s">
        <v>9</v>
      </c>
      <c r="B142" s="95" t="s">
        <v>10</v>
      </c>
      <c r="C142" s="95"/>
      <c r="D142" s="95"/>
      <c r="E142" s="95"/>
      <c r="F142" s="95"/>
      <c r="G142" s="95"/>
      <c r="H142" s="96"/>
    </row>
    <row r="143" spans="1:8" x14ac:dyDescent="0.25">
      <c r="A143" s="109">
        <v>93</v>
      </c>
      <c r="B143" s="67" t="s">
        <v>31</v>
      </c>
      <c r="C143" s="26">
        <v>152</v>
      </c>
      <c r="D143" s="26">
        <v>5.6</v>
      </c>
      <c r="E143" s="26">
        <v>6</v>
      </c>
      <c r="F143" s="26">
        <v>16.7</v>
      </c>
      <c r="G143" s="26">
        <v>113</v>
      </c>
      <c r="H143" s="26">
        <v>0.5</v>
      </c>
    </row>
    <row r="144" spans="1:8" x14ac:dyDescent="0.25">
      <c r="A144" s="110"/>
      <c r="B144" s="68"/>
      <c r="C144" s="26">
        <v>183</v>
      </c>
      <c r="D144" s="26">
        <v>6.7</v>
      </c>
      <c r="E144" s="26">
        <v>7.2</v>
      </c>
      <c r="F144" s="26">
        <v>20</v>
      </c>
      <c r="G144" s="26">
        <v>135.6</v>
      </c>
      <c r="H144" s="26">
        <v>0.6</v>
      </c>
    </row>
    <row r="145" spans="1:8" x14ac:dyDescent="0.25">
      <c r="A145" s="109">
        <v>1</v>
      </c>
      <c r="B145" s="67" t="s">
        <v>21</v>
      </c>
      <c r="C145" s="35" t="s">
        <v>124</v>
      </c>
      <c r="D145" s="26">
        <v>2.5</v>
      </c>
      <c r="E145" s="26">
        <v>6.6</v>
      </c>
      <c r="F145" s="26">
        <v>12.8</v>
      </c>
      <c r="G145" s="26">
        <v>119</v>
      </c>
      <c r="H145" s="26">
        <v>0.02</v>
      </c>
    </row>
    <row r="146" spans="1:8" x14ac:dyDescent="0.25">
      <c r="A146" s="110"/>
      <c r="B146" s="68"/>
      <c r="C146" s="35" t="s">
        <v>125</v>
      </c>
      <c r="D146" s="26">
        <v>2.7</v>
      </c>
      <c r="E146" s="26">
        <v>8.5</v>
      </c>
      <c r="F146" s="26">
        <v>16.5</v>
      </c>
      <c r="G146" s="26">
        <v>153</v>
      </c>
      <c r="H146" s="26">
        <v>0.03</v>
      </c>
    </row>
    <row r="147" spans="1:8" x14ac:dyDescent="0.25">
      <c r="A147" s="100">
        <v>397</v>
      </c>
      <c r="B147" s="67" t="s">
        <v>22</v>
      </c>
      <c r="C147" s="26">
        <v>150</v>
      </c>
      <c r="D147" s="26">
        <v>3.2</v>
      </c>
      <c r="E147" s="26">
        <v>2.7</v>
      </c>
      <c r="F147" s="26">
        <v>12.9</v>
      </c>
      <c r="G147" s="26">
        <v>89</v>
      </c>
      <c r="H147" s="26">
        <v>1.2</v>
      </c>
    </row>
    <row r="148" spans="1:8" x14ac:dyDescent="0.25">
      <c r="A148" s="110"/>
      <c r="B148" s="68"/>
      <c r="C148" s="26">
        <v>180</v>
      </c>
      <c r="D148" s="26">
        <v>3.7</v>
      </c>
      <c r="E148" s="26">
        <v>3.2</v>
      </c>
      <c r="F148" s="26">
        <v>15.8</v>
      </c>
      <c r="G148" s="26">
        <v>107</v>
      </c>
      <c r="H148" s="26">
        <v>1.4</v>
      </c>
    </row>
    <row r="149" spans="1:8" x14ac:dyDescent="0.25">
      <c r="A149" s="36"/>
      <c r="B149" s="84" t="s">
        <v>12</v>
      </c>
      <c r="C149" s="34">
        <f>C143+C145+C147</f>
        <v>337</v>
      </c>
      <c r="D149" s="24">
        <f t="shared" ref="D149:H150" si="16">SUM(D143,D145,D147)</f>
        <v>11.3</v>
      </c>
      <c r="E149" s="24">
        <f t="shared" si="16"/>
        <v>15.3</v>
      </c>
      <c r="F149" s="24">
        <f t="shared" si="16"/>
        <v>42.4</v>
      </c>
      <c r="G149" s="24">
        <f t="shared" si="16"/>
        <v>321</v>
      </c>
      <c r="H149" s="24">
        <f t="shared" si="16"/>
        <v>1.72</v>
      </c>
    </row>
    <row r="150" spans="1:8" x14ac:dyDescent="0.25">
      <c r="A150" s="23"/>
      <c r="B150" s="85"/>
      <c r="C150" s="34">
        <f>C144+C146+C148</f>
        <v>408</v>
      </c>
      <c r="D150" s="24">
        <f t="shared" si="16"/>
        <v>13.100000000000001</v>
      </c>
      <c r="E150" s="24">
        <f t="shared" si="16"/>
        <v>18.899999999999999</v>
      </c>
      <c r="F150" s="24">
        <f t="shared" si="16"/>
        <v>52.3</v>
      </c>
      <c r="G150" s="24">
        <f t="shared" si="16"/>
        <v>395.6</v>
      </c>
      <c r="H150" s="24">
        <v>1.8</v>
      </c>
    </row>
    <row r="151" spans="1:8" x14ac:dyDescent="0.25">
      <c r="A151" s="25"/>
      <c r="B151" s="78" t="s">
        <v>13</v>
      </c>
      <c r="C151" s="78"/>
      <c r="D151" s="78"/>
      <c r="E151" s="78"/>
      <c r="F151" s="78"/>
      <c r="G151" s="78"/>
      <c r="H151" s="79"/>
    </row>
    <row r="152" spans="1:8" x14ac:dyDescent="0.25">
      <c r="A152" s="100">
        <v>389</v>
      </c>
      <c r="B152" s="67" t="s">
        <v>47</v>
      </c>
      <c r="C152" s="26">
        <v>150</v>
      </c>
      <c r="D152" s="26">
        <v>0.7</v>
      </c>
      <c r="E152" s="26">
        <v>0</v>
      </c>
      <c r="F152" s="26">
        <v>15.1</v>
      </c>
      <c r="G152" s="26">
        <v>63.4</v>
      </c>
      <c r="H152" s="26">
        <v>3</v>
      </c>
    </row>
    <row r="153" spans="1:8" x14ac:dyDescent="0.25">
      <c r="A153" s="101"/>
      <c r="B153" s="68"/>
      <c r="C153" s="26">
        <v>150</v>
      </c>
      <c r="D153" s="26">
        <v>0.7</v>
      </c>
      <c r="E153" s="26">
        <v>0</v>
      </c>
      <c r="F153" s="26">
        <v>15.1</v>
      </c>
      <c r="G153" s="26">
        <v>63.4</v>
      </c>
      <c r="H153" s="26">
        <v>3</v>
      </c>
    </row>
    <row r="154" spans="1:8" x14ac:dyDescent="0.25">
      <c r="A154" s="23"/>
      <c r="B154" s="84" t="s">
        <v>12</v>
      </c>
      <c r="C154" s="24">
        <f t="shared" ref="C154:H155" si="17">SUM(C152)</f>
        <v>150</v>
      </c>
      <c r="D154" s="24">
        <f t="shared" si="17"/>
        <v>0.7</v>
      </c>
      <c r="E154" s="24">
        <f t="shared" si="17"/>
        <v>0</v>
      </c>
      <c r="F154" s="24">
        <f t="shared" si="17"/>
        <v>15.1</v>
      </c>
      <c r="G154" s="24">
        <f t="shared" si="17"/>
        <v>63.4</v>
      </c>
      <c r="H154" s="24">
        <f t="shared" si="17"/>
        <v>3</v>
      </c>
    </row>
    <row r="155" spans="1:8" x14ac:dyDescent="0.25">
      <c r="A155" s="23"/>
      <c r="B155" s="85"/>
      <c r="C155" s="24">
        <f t="shared" si="17"/>
        <v>150</v>
      </c>
      <c r="D155" s="24">
        <f t="shared" si="17"/>
        <v>0.7</v>
      </c>
      <c r="E155" s="24">
        <f t="shared" si="17"/>
        <v>0</v>
      </c>
      <c r="F155" s="24">
        <f t="shared" si="17"/>
        <v>15.1</v>
      </c>
      <c r="G155" s="24">
        <f t="shared" si="17"/>
        <v>63.4</v>
      </c>
      <c r="H155" s="24">
        <f t="shared" si="17"/>
        <v>3</v>
      </c>
    </row>
    <row r="156" spans="1:8" x14ac:dyDescent="0.25">
      <c r="A156" s="25"/>
      <c r="B156" s="77" t="s">
        <v>14</v>
      </c>
      <c r="C156" s="78"/>
      <c r="D156" s="78"/>
      <c r="E156" s="78"/>
      <c r="F156" s="78"/>
      <c r="G156" s="78"/>
      <c r="H156" s="79"/>
    </row>
    <row r="157" spans="1:8" x14ac:dyDescent="0.25">
      <c r="A157" s="118">
        <v>53</v>
      </c>
      <c r="B157" s="54" t="s">
        <v>100</v>
      </c>
      <c r="C157" s="3">
        <v>30</v>
      </c>
      <c r="D157" s="3">
        <v>0.04</v>
      </c>
      <c r="E157" s="3">
        <v>0.15</v>
      </c>
      <c r="F157" s="3">
        <v>1.8</v>
      </c>
      <c r="G157" s="3">
        <v>21</v>
      </c>
      <c r="H157" s="3">
        <v>0.3</v>
      </c>
    </row>
    <row r="158" spans="1:8" x14ac:dyDescent="0.25">
      <c r="A158" s="119"/>
      <c r="B158" s="55"/>
      <c r="C158" s="1">
        <v>50</v>
      </c>
      <c r="D158" s="3">
        <v>0.06</v>
      </c>
      <c r="E158" s="3">
        <v>0.25</v>
      </c>
      <c r="F158" s="3">
        <v>3</v>
      </c>
      <c r="G158" s="3">
        <v>34.799999999999997</v>
      </c>
      <c r="H158" s="3">
        <v>0.5</v>
      </c>
    </row>
    <row r="159" spans="1:8" x14ac:dyDescent="0.25">
      <c r="A159" s="56">
        <v>62</v>
      </c>
      <c r="B159" s="54" t="s">
        <v>122</v>
      </c>
      <c r="C159" s="1">
        <v>154</v>
      </c>
      <c r="D159" s="1">
        <v>5.9</v>
      </c>
      <c r="E159" s="1">
        <v>4.3</v>
      </c>
      <c r="F159" s="1">
        <v>8.1999999999999993</v>
      </c>
      <c r="G159" s="1">
        <v>96</v>
      </c>
      <c r="H159" s="1">
        <v>9.4</v>
      </c>
    </row>
    <row r="160" spans="1:8" x14ac:dyDescent="0.25">
      <c r="A160" s="57"/>
      <c r="B160" s="93"/>
      <c r="C160" s="1">
        <v>205</v>
      </c>
      <c r="D160" s="1">
        <v>7.8</v>
      </c>
      <c r="E160" s="1">
        <v>5.7</v>
      </c>
      <c r="F160" s="1">
        <v>10.9</v>
      </c>
      <c r="G160" s="1">
        <v>128</v>
      </c>
      <c r="H160" s="1">
        <v>12.5</v>
      </c>
    </row>
    <row r="161" spans="1:8" x14ac:dyDescent="0.25">
      <c r="A161" s="120">
        <v>291</v>
      </c>
      <c r="B161" s="104" t="s">
        <v>116</v>
      </c>
      <c r="C161" s="9">
        <v>125</v>
      </c>
      <c r="D161" s="9">
        <v>7.6</v>
      </c>
      <c r="E161" s="9">
        <v>3.9</v>
      </c>
      <c r="F161" s="9">
        <v>20.3</v>
      </c>
      <c r="G161" s="9">
        <v>147</v>
      </c>
      <c r="H161" s="9">
        <v>4.08</v>
      </c>
    </row>
    <row r="162" spans="1:8" ht="29.25" customHeight="1" x14ac:dyDescent="0.25">
      <c r="A162" s="121"/>
      <c r="B162" s="105"/>
      <c r="C162" s="9">
        <v>165</v>
      </c>
      <c r="D162" s="9">
        <v>10.16</v>
      </c>
      <c r="E162" s="9">
        <v>6.25</v>
      </c>
      <c r="F162" s="9">
        <v>27.3</v>
      </c>
      <c r="G162" s="9">
        <v>206</v>
      </c>
      <c r="H162" s="9">
        <v>5.4</v>
      </c>
    </row>
    <row r="163" spans="1:8" x14ac:dyDescent="0.25">
      <c r="A163" s="56">
        <v>2</v>
      </c>
      <c r="B163" s="94" t="s">
        <v>16</v>
      </c>
      <c r="C163" s="1">
        <v>30</v>
      </c>
      <c r="D163" s="1">
        <v>2</v>
      </c>
      <c r="E163" s="1">
        <v>0.4</v>
      </c>
      <c r="F163" s="1">
        <v>10</v>
      </c>
      <c r="G163" s="1">
        <v>51</v>
      </c>
      <c r="H163" s="1">
        <v>0</v>
      </c>
    </row>
    <row r="164" spans="1:8" x14ac:dyDescent="0.25">
      <c r="A164" s="57"/>
      <c r="B164" s="93"/>
      <c r="C164" s="1">
        <v>40</v>
      </c>
      <c r="D164" s="1">
        <v>2.6</v>
      </c>
      <c r="E164" s="1">
        <v>0.5</v>
      </c>
      <c r="F164" s="1">
        <v>13.4</v>
      </c>
      <c r="G164" s="1">
        <v>68</v>
      </c>
      <c r="H164" s="1">
        <v>0</v>
      </c>
    </row>
    <row r="165" spans="1:8" x14ac:dyDescent="0.25">
      <c r="A165" s="56">
        <v>372</v>
      </c>
      <c r="B165" s="54" t="s">
        <v>88</v>
      </c>
      <c r="C165" s="1">
        <v>150</v>
      </c>
      <c r="D165" s="1">
        <v>0.2</v>
      </c>
      <c r="E165" s="1">
        <v>0.09</v>
      </c>
      <c r="F165" s="1">
        <v>18</v>
      </c>
      <c r="G165" s="1">
        <v>73</v>
      </c>
      <c r="H165" s="1">
        <v>1.2</v>
      </c>
    </row>
    <row r="166" spans="1:8" x14ac:dyDescent="0.25">
      <c r="A166" s="57"/>
      <c r="B166" s="55"/>
      <c r="C166" s="1">
        <v>180</v>
      </c>
      <c r="D166" s="1">
        <v>0.3</v>
      </c>
      <c r="E166" s="1">
        <v>0.11</v>
      </c>
      <c r="F166" s="1">
        <v>22</v>
      </c>
      <c r="G166" s="1">
        <v>88</v>
      </c>
      <c r="H166" s="1">
        <v>1.5</v>
      </c>
    </row>
    <row r="167" spans="1:8" x14ac:dyDescent="0.25">
      <c r="A167" s="23"/>
      <c r="B167" s="84" t="s">
        <v>12</v>
      </c>
      <c r="C167" s="24">
        <f>C157+C159+C161+C163+C165</f>
        <v>489</v>
      </c>
      <c r="D167" s="24">
        <f t="shared" ref="D167:H168" si="18">SUM(D157,D159,D161,D163,D165)</f>
        <v>15.739999999999998</v>
      </c>
      <c r="E167" s="24">
        <f t="shared" si="18"/>
        <v>8.84</v>
      </c>
      <c r="F167" s="24">
        <f t="shared" si="18"/>
        <v>58.3</v>
      </c>
      <c r="G167" s="24">
        <f t="shared" si="18"/>
        <v>388</v>
      </c>
      <c r="H167" s="24">
        <f t="shared" si="18"/>
        <v>14.98</v>
      </c>
    </row>
    <row r="168" spans="1:8" x14ac:dyDescent="0.25">
      <c r="A168" s="23"/>
      <c r="B168" s="85"/>
      <c r="C168" s="24">
        <f>C158+C160+C162+C164+C166</f>
        <v>640</v>
      </c>
      <c r="D168" s="24">
        <f t="shared" si="18"/>
        <v>20.92</v>
      </c>
      <c r="E168" s="24">
        <f t="shared" si="18"/>
        <v>12.809999999999999</v>
      </c>
      <c r="F168" s="24">
        <f t="shared" si="18"/>
        <v>76.599999999999994</v>
      </c>
      <c r="G168" s="24">
        <f t="shared" si="18"/>
        <v>524.79999999999995</v>
      </c>
      <c r="H168" s="24">
        <f t="shared" si="18"/>
        <v>19.899999999999999</v>
      </c>
    </row>
    <row r="169" spans="1:8" x14ac:dyDescent="0.25">
      <c r="A169" s="25"/>
      <c r="B169" s="77" t="s">
        <v>17</v>
      </c>
      <c r="C169" s="78"/>
      <c r="D169" s="78"/>
      <c r="E169" s="78"/>
      <c r="F169" s="78"/>
      <c r="G169" s="78"/>
      <c r="H169" s="79"/>
    </row>
    <row r="170" spans="1:8" x14ac:dyDescent="0.25">
      <c r="A170" s="65" t="s">
        <v>89</v>
      </c>
      <c r="B170" s="100" t="s">
        <v>65</v>
      </c>
      <c r="C170" s="26">
        <v>115</v>
      </c>
      <c r="D170" s="26">
        <v>2</v>
      </c>
      <c r="E170" s="26">
        <v>2.2999999999999998</v>
      </c>
      <c r="F170" s="26">
        <v>13.8</v>
      </c>
      <c r="G170" s="26">
        <v>87.5</v>
      </c>
      <c r="H170" s="26">
        <v>0</v>
      </c>
    </row>
    <row r="171" spans="1:8" x14ac:dyDescent="0.25">
      <c r="A171" s="66"/>
      <c r="B171" s="101"/>
      <c r="C171" s="26">
        <v>115</v>
      </c>
      <c r="D171" s="26">
        <v>2</v>
      </c>
      <c r="E171" s="26">
        <v>2.2999999999999998</v>
      </c>
      <c r="F171" s="26">
        <v>13.8</v>
      </c>
      <c r="G171" s="26">
        <v>87.5</v>
      </c>
      <c r="H171" s="26">
        <v>0</v>
      </c>
    </row>
    <row r="172" spans="1:8" ht="0.75" customHeight="1" x14ac:dyDescent="0.25">
      <c r="A172" s="100"/>
      <c r="B172" s="67"/>
      <c r="C172" s="26"/>
      <c r="D172" s="26"/>
      <c r="E172" s="26"/>
      <c r="F172" s="26"/>
      <c r="G172" s="26"/>
      <c r="H172" s="26"/>
    </row>
    <row r="173" spans="1:8" ht="10.5" hidden="1" customHeight="1" x14ac:dyDescent="0.25">
      <c r="A173" s="101"/>
      <c r="B173" s="68"/>
      <c r="C173" s="26"/>
      <c r="D173" s="26"/>
      <c r="E173" s="26"/>
      <c r="F173" s="26"/>
      <c r="G173" s="26"/>
      <c r="H173" s="26"/>
    </row>
    <row r="174" spans="1:8" x14ac:dyDescent="0.25">
      <c r="A174" s="67">
        <v>392</v>
      </c>
      <c r="B174" s="67" t="s">
        <v>82</v>
      </c>
      <c r="C174" s="26">
        <v>150</v>
      </c>
      <c r="D174" s="26">
        <v>0.15</v>
      </c>
      <c r="E174" s="26">
        <v>0</v>
      </c>
      <c r="F174" s="26">
        <v>11.2</v>
      </c>
      <c r="G174" s="26">
        <v>43.5</v>
      </c>
      <c r="H174" s="26">
        <v>0</v>
      </c>
    </row>
    <row r="175" spans="1:8" x14ac:dyDescent="0.25">
      <c r="A175" s="68"/>
      <c r="B175" s="68"/>
      <c r="C175" s="26">
        <v>180</v>
      </c>
      <c r="D175" s="26">
        <v>0.18</v>
      </c>
      <c r="E175" s="26">
        <v>0</v>
      </c>
      <c r="F175" s="26">
        <v>13.4</v>
      </c>
      <c r="G175" s="26">
        <v>52.2</v>
      </c>
      <c r="H175" s="26">
        <v>0</v>
      </c>
    </row>
    <row r="176" spans="1:8" x14ac:dyDescent="0.25">
      <c r="A176" s="100"/>
      <c r="B176" s="44"/>
      <c r="C176" s="26">
        <v>25</v>
      </c>
      <c r="D176" s="26">
        <v>1.9</v>
      </c>
      <c r="E176" s="26">
        <v>0.8</v>
      </c>
      <c r="F176" s="26">
        <v>12.5</v>
      </c>
      <c r="G176" s="26">
        <v>65</v>
      </c>
      <c r="H176" s="26">
        <v>0</v>
      </c>
    </row>
    <row r="177" spans="1:8" ht="9" customHeight="1" x14ac:dyDescent="0.25">
      <c r="A177" s="101"/>
      <c r="B177" s="44" t="s">
        <v>25</v>
      </c>
      <c r="C177" s="26">
        <v>25</v>
      </c>
      <c r="D177" s="26">
        <v>1.9</v>
      </c>
      <c r="E177" s="26">
        <v>0.8</v>
      </c>
      <c r="F177" s="26">
        <v>12.5</v>
      </c>
      <c r="G177" s="26">
        <v>65</v>
      </c>
      <c r="H177" s="26">
        <v>0</v>
      </c>
    </row>
    <row r="178" spans="1:8" x14ac:dyDescent="0.25">
      <c r="A178" s="23"/>
      <c r="B178" s="84" t="s">
        <v>12</v>
      </c>
      <c r="C178" s="24">
        <f>C170+C172+C177</f>
        <v>140</v>
      </c>
      <c r="D178" s="24">
        <f>D170+D172+D177</f>
        <v>3.9</v>
      </c>
      <c r="E178" s="24">
        <f t="shared" ref="E178:H179" si="19">E170+E172</f>
        <v>2.2999999999999998</v>
      </c>
      <c r="F178" s="24">
        <f t="shared" si="19"/>
        <v>13.8</v>
      </c>
      <c r="G178" s="24">
        <f t="shared" si="19"/>
        <v>87.5</v>
      </c>
      <c r="H178" s="24">
        <f t="shared" si="19"/>
        <v>0</v>
      </c>
    </row>
    <row r="179" spans="1:8" x14ac:dyDescent="0.25">
      <c r="A179" s="23"/>
      <c r="B179" s="85"/>
      <c r="C179" s="24">
        <f>C171+C173+C177</f>
        <v>140</v>
      </c>
      <c r="D179" s="24">
        <f>D171+D173+D177</f>
        <v>3.9</v>
      </c>
      <c r="E179" s="24">
        <f t="shared" si="19"/>
        <v>2.2999999999999998</v>
      </c>
      <c r="F179" s="24">
        <f t="shared" si="19"/>
        <v>13.8</v>
      </c>
      <c r="G179" s="24">
        <f t="shared" si="19"/>
        <v>87.5</v>
      </c>
      <c r="H179" s="24">
        <f t="shared" si="19"/>
        <v>0</v>
      </c>
    </row>
    <row r="180" spans="1:8" x14ac:dyDescent="0.25">
      <c r="A180" s="23"/>
      <c r="B180" s="84" t="s">
        <v>18</v>
      </c>
      <c r="C180" s="34">
        <f>C149+C154+C167+C178</f>
        <v>1116</v>
      </c>
      <c r="D180" s="34">
        <f t="shared" ref="D180:H181" si="20">SUM(D149,D154,D167,D178)</f>
        <v>31.639999999999997</v>
      </c>
      <c r="E180" s="34">
        <f t="shared" si="20"/>
        <v>26.44</v>
      </c>
      <c r="F180" s="34">
        <f t="shared" si="20"/>
        <v>129.6</v>
      </c>
      <c r="G180" s="34">
        <f t="shared" si="20"/>
        <v>859.9</v>
      </c>
      <c r="H180" s="34">
        <f t="shared" si="20"/>
        <v>19.7</v>
      </c>
    </row>
    <row r="181" spans="1:8" x14ac:dyDescent="0.25">
      <c r="A181" s="23"/>
      <c r="B181" s="85"/>
      <c r="C181" s="34">
        <f>C150+C155+C168+C179</f>
        <v>1338</v>
      </c>
      <c r="D181" s="34">
        <f t="shared" si="20"/>
        <v>38.619999999999997</v>
      </c>
      <c r="E181" s="34">
        <f t="shared" si="20"/>
        <v>34.01</v>
      </c>
      <c r="F181" s="34">
        <f t="shared" si="20"/>
        <v>157.80000000000001</v>
      </c>
      <c r="G181" s="34">
        <f t="shared" si="20"/>
        <v>1071.3</v>
      </c>
      <c r="H181" s="34">
        <f t="shared" si="20"/>
        <v>24.7</v>
      </c>
    </row>
    <row r="182" spans="1:8" x14ac:dyDescent="0.25">
      <c r="A182" s="33"/>
      <c r="B182" s="33"/>
      <c r="C182" s="33"/>
      <c r="D182" s="33"/>
      <c r="E182" s="33"/>
      <c r="F182" s="33"/>
      <c r="G182" s="33"/>
      <c r="H182" s="33"/>
    </row>
    <row r="183" spans="1:8" x14ac:dyDescent="0.25">
      <c r="A183" s="90" t="s">
        <v>33</v>
      </c>
      <c r="B183" s="28"/>
      <c r="C183" s="91" t="s">
        <v>1</v>
      </c>
      <c r="D183" s="92" t="s">
        <v>2</v>
      </c>
      <c r="E183" s="92"/>
      <c r="F183" s="92"/>
      <c r="G183" s="92" t="s">
        <v>3</v>
      </c>
      <c r="H183" s="92" t="s">
        <v>4</v>
      </c>
    </row>
    <row r="184" spans="1:8" x14ac:dyDescent="0.25">
      <c r="A184" s="90"/>
      <c r="B184" s="29" t="s">
        <v>20</v>
      </c>
      <c r="C184" s="91"/>
      <c r="D184" s="29" t="s">
        <v>6</v>
      </c>
      <c r="E184" s="29" t="s">
        <v>7</v>
      </c>
      <c r="F184" s="29" t="s">
        <v>8</v>
      </c>
      <c r="G184" s="92"/>
      <c r="H184" s="92"/>
    </row>
    <row r="185" spans="1:8" x14ac:dyDescent="0.25">
      <c r="A185" s="25" t="s">
        <v>9</v>
      </c>
      <c r="B185" s="78" t="s">
        <v>10</v>
      </c>
      <c r="C185" s="78"/>
      <c r="D185" s="78"/>
      <c r="E185" s="78"/>
      <c r="F185" s="78"/>
      <c r="G185" s="78"/>
      <c r="H185" s="79"/>
    </row>
    <row r="186" spans="1:8" x14ac:dyDescent="0.25">
      <c r="A186" s="116" t="s">
        <v>101</v>
      </c>
      <c r="B186" s="67" t="s">
        <v>102</v>
      </c>
      <c r="C186" s="26">
        <v>154</v>
      </c>
      <c r="D186" s="26">
        <v>2.2999999999999998</v>
      </c>
      <c r="E186" s="26">
        <v>3.9</v>
      </c>
      <c r="F186" s="26">
        <v>24.08</v>
      </c>
      <c r="G186" s="26">
        <v>141</v>
      </c>
      <c r="H186" s="26">
        <v>0</v>
      </c>
    </row>
    <row r="187" spans="1:8" x14ac:dyDescent="0.25">
      <c r="A187" s="117"/>
      <c r="B187" s="68"/>
      <c r="C187" s="26">
        <v>185</v>
      </c>
      <c r="D187" s="26">
        <v>2.9</v>
      </c>
      <c r="E187" s="26">
        <v>4.8</v>
      </c>
      <c r="F187" s="26">
        <v>29.6</v>
      </c>
      <c r="G187" s="26">
        <v>169</v>
      </c>
      <c r="H187" s="26">
        <v>0</v>
      </c>
    </row>
    <row r="188" spans="1:8" x14ac:dyDescent="0.25">
      <c r="A188" s="100">
        <v>3</v>
      </c>
      <c r="B188" s="67" t="s">
        <v>21</v>
      </c>
      <c r="C188" s="26">
        <v>35</v>
      </c>
      <c r="D188" s="26">
        <v>2.5</v>
      </c>
      <c r="E188" s="26">
        <v>6.6</v>
      </c>
      <c r="F188" s="26">
        <v>12.8</v>
      </c>
      <c r="G188" s="26">
        <v>119</v>
      </c>
      <c r="H188" s="26">
        <v>0.02</v>
      </c>
    </row>
    <row r="189" spans="1:8" x14ac:dyDescent="0.25">
      <c r="A189" s="101"/>
      <c r="B189" s="68"/>
      <c r="C189" s="26">
        <v>45</v>
      </c>
      <c r="D189" s="26">
        <v>2.7</v>
      </c>
      <c r="E189" s="26">
        <v>8.5</v>
      </c>
      <c r="F189" s="26">
        <v>16.5</v>
      </c>
      <c r="G189" s="26">
        <v>153</v>
      </c>
      <c r="H189" s="26">
        <v>0.03</v>
      </c>
    </row>
    <row r="190" spans="1:8" ht="6.75" hidden="1" customHeight="1" x14ac:dyDescent="0.25">
      <c r="A190" s="100"/>
      <c r="B190" s="67"/>
      <c r="C190" s="26"/>
      <c r="D190" s="26"/>
      <c r="E190" s="26"/>
      <c r="F190" s="26"/>
      <c r="G190" s="26"/>
      <c r="H190" s="26"/>
    </row>
    <row r="191" spans="1:8" hidden="1" x14ac:dyDescent="0.25">
      <c r="A191" s="101"/>
      <c r="B191" s="68"/>
      <c r="C191" s="26"/>
      <c r="D191" s="26"/>
      <c r="E191" s="26"/>
      <c r="F191" s="26"/>
      <c r="G191" s="26"/>
      <c r="H191" s="26"/>
    </row>
    <row r="192" spans="1:8" x14ac:dyDescent="0.25">
      <c r="A192" s="100">
        <v>395</v>
      </c>
      <c r="B192" s="67" t="s">
        <v>26</v>
      </c>
      <c r="C192" s="26">
        <v>150</v>
      </c>
      <c r="D192" s="26">
        <v>1.8</v>
      </c>
      <c r="E192" s="26">
        <v>2.7</v>
      </c>
      <c r="F192" s="26">
        <v>21.5</v>
      </c>
      <c r="G192" s="26">
        <v>114</v>
      </c>
      <c r="H192" s="26">
        <v>0.3</v>
      </c>
    </row>
    <row r="193" spans="1:8" x14ac:dyDescent="0.25">
      <c r="A193" s="101"/>
      <c r="B193" s="68"/>
      <c r="C193" s="26">
        <v>180</v>
      </c>
      <c r="D193" s="26">
        <v>2.2000000000000002</v>
      </c>
      <c r="E193" s="26">
        <v>3.2</v>
      </c>
      <c r="F193" s="26">
        <v>25.8</v>
      </c>
      <c r="G193" s="26">
        <v>136.80000000000001</v>
      </c>
      <c r="H193" s="26">
        <v>0.36</v>
      </c>
    </row>
    <row r="194" spans="1:8" x14ac:dyDescent="0.25">
      <c r="A194" s="23"/>
      <c r="B194" s="84" t="s">
        <v>12</v>
      </c>
      <c r="C194" s="24">
        <f>C186+C188+C190+C192</f>
        <v>339</v>
      </c>
      <c r="D194" s="24">
        <f t="shared" ref="D194:H194" si="21">SUM(D186,D188,D190,D192,)</f>
        <v>6.6</v>
      </c>
      <c r="E194" s="24">
        <f t="shared" si="21"/>
        <v>13.2</v>
      </c>
      <c r="F194" s="24">
        <f t="shared" si="21"/>
        <v>58.379999999999995</v>
      </c>
      <c r="G194" s="24">
        <f t="shared" si="21"/>
        <v>374</v>
      </c>
      <c r="H194" s="24">
        <f t="shared" si="21"/>
        <v>0.32</v>
      </c>
    </row>
    <row r="195" spans="1:8" x14ac:dyDescent="0.25">
      <c r="A195" s="23"/>
      <c r="B195" s="85"/>
      <c r="C195" s="24">
        <f>C187+C189+C191+C193</f>
        <v>410</v>
      </c>
      <c r="D195" s="24">
        <f>D187+D189+D191+D193</f>
        <v>7.8</v>
      </c>
      <c r="E195" s="24">
        <f>E187+E189+E191+E193</f>
        <v>16.5</v>
      </c>
      <c r="F195" s="24">
        <f>F187+F189+F191+F193</f>
        <v>71.900000000000006</v>
      </c>
      <c r="G195" s="24">
        <f>G187+G189+G191+G193</f>
        <v>458.8</v>
      </c>
      <c r="H195" s="24">
        <f>H187+H189+H191+H193</f>
        <v>0.39</v>
      </c>
    </row>
    <row r="196" spans="1:8" x14ac:dyDescent="0.25">
      <c r="A196" s="25"/>
      <c r="B196" s="78" t="s">
        <v>13</v>
      </c>
      <c r="C196" s="78"/>
      <c r="D196" s="78"/>
      <c r="E196" s="78"/>
      <c r="F196" s="78"/>
      <c r="G196" s="78"/>
      <c r="H196" s="79"/>
    </row>
    <row r="197" spans="1:8" x14ac:dyDescent="0.25">
      <c r="A197" s="111">
        <v>401</v>
      </c>
      <c r="B197" s="67" t="s">
        <v>67</v>
      </c>
      <c r="C197" s="31">
        <v>150</v>
      </c>
      <c r="D197" s="31">
        <v>4.3499999999999996</v>
      </c>
      <c r="E197" s="31">
        <v>3.75</v>
      </c>
      <c r="F197" s="31">
        <v>6</v>
      </c>
      <c r="G197" s="31">
        <v>75</v>
      </c>
      <c r="H197" s="31">
        <v>1.05</v>
      </c>
    </row>
    <row r="198" spans="1:8" x14ac:dyDescent="0.25">
      <c r="A198" s="80"/>
      <c r="B198" s="68"/>
      <c r="C198" s="26">
        <v>150</v>
      </c>
      <c r="D198" s="31">
        <v>4.3499999999999996</v>
      </c>
      <c r="E198" s="31">
        <v>3.75</v>
      </c>
      <c r="F198" s="31">
        <v>6</v>
      </c>
      <c r="G198" s="31">
        <v>75</v>
      </c>
      <c r="H198" s="31">
        <v>1.05</v>
      </c>
    </row>
    <row r="199" spans="1:8" x14ac:dyDescent="0.25">
      <c r="A199" s="23"/>
      <c r="B199" s="84" t="s">
        <v>12</v>
      </c>
      <c r="C199" s="24">
        <f t="shared" ref="C199:H200" si="22">SUM(C197)</f>
        <v>150</v>
      </c>
      <c r="D199" s="24">
        <f t="shared" si="22"/>
        <v>4.3499999999999996</v>
      </c>
      <c r="E199" s="24">
        <f t="shared" si="22"/>
        <v>3.75</v>
      </c>
      <c r="F199" s="24">
        <f t="shared" si="22"/>
        <v>6</v>
      </c>
      <c r="G199" s="24">
        <f t="shared" si="22"/>
        <v>75</v>
      </c>
      <c r="H199" s="24">
        <f t="shared" si="22"/>
        <v>1.05</v>
      </c>
    </row>
    <row r="200" spans="1:8" x14ac:dyDescent="0.25">
      <c r="A200" s="23"/>
      <c r="B200" s="85"/>
      <c r="C200" s="24">
        <f t="shared" si="22"/>
        <v>150</v>
      </c>
      <c r="D200" s="24">
        <f t="shared" si="22"/>
        <v>4.3499999999999996</v>
      </c>
      <c r="E200" s="24">
        <f t="shared" si="22"/>
        <v>3.75</v>
      </c>
      <c r="F200" s="24">
        <f t="shared" si="22"/>
        <v>6</v>
      </c>
      <c r="G200" s="24">
        <f t="shared" si="22"/>
        <v>75</v>
      </c>
      <c r="H200" s="24">
        <f t="shared" si="22"/>
        <v>1.05</v>
      </c>
    </row>
    <row r="201" spans="1:8" x14ac:dyDescent="0.25">
      <c r="A201" s="25"/>
      <c r="B201" s="77" t="s">
        <v>14</v>
      </c>
      <c r="C201" s="78"/>
      <c r="D201" s="78"/>
      <c r="E201" s="78"/>
      <c r="F201" s="78"/>
      <c r="G201" s="78"/>
      <c r="H201" s="79"/>
    </row>
    <row r="202" spans="1:8" x14ac:dyDescent="0.25">
      <c r="A202" s="114">
        <v>27</v>
      </c>
      <c r="B202" s="67" t="s">
        <v>34</v>
      </c>
      <c r="C202" s="26">
        <v>30</v>
      </c>
      <c r="D202" s="26">
        <v>0.4</v>
      </c>
      <c r="E202" s="26">
        <v>0.9</v>
      </c>
      <c r="F202" s="26">
        <v>4.5999999999999996</v>
      </c>
      <c r="G202" s="26">
        <v>18.7</v>
      </c>
      <c r="H202" s="26">
        <v>1.3</v>
      </c>
    </row>
    <row r="203" spans="1:8" x14ac:dyDescent="0.25">
      <c r="A203" s="115"/>
      <c r="B203" s="68"/>
      <c r="C203" s="26">
        <v>50</v>
      </c>
      <c r="D203" s="26">
        <v>0.7</v>
      </c>
      <c r="E203" s="26">
        <v>1.5</v>
      </c>
      <c r="F203" s="26">
        <v>7.6</v>
      </c>
      <c r="G203" s="26">
        <v>31.2</v>
      </c>
      <c r="H203" s="26">
        <v>2.1</v>
      </c>
    </row>
    <row r="204" spans="1:8" x14ac:dyDescent="0.25">
      <c r="A204" s="69">
        <v>77</v>
      </c>
      <c r="B204" s="54" t="s">
        <v>70</v>
      </c>
      <c r="C204" s="1">
        <v>150</v>
      </c>
      <c r="D204" s="1">
        <v>1.2</v>
      </c>
      <c r="E204" s="1">
        <v>1.4</v>
      </c>
      <c r="F204" s="1">
        <v>8.9</v>
      </c>
      <c r="G204" s="1">
        <v>83.4</v>
      </c>
      <c r="H204" s="1">
        <v>3.7</v>
      </c>
    </row>
    <row r="205" spans="1:8" x14ac:dyDescent="0.25">
      <c r="A205" s="70"/>
      <c r="B205" s="93"/>
      <c r="C205" s="1">
        <v>200</v>
      </c>
      <c r="D205" s="1">
        <v>1.6</v>
      </c>
      <c r="E205" s="1">
        <v>1.9</v>
      </c>
      <c r="F205" s="1">
        <v>11.9</v>
      </c>
      <c r="G205" s="1">
        <v>111.2</v>
      </c>
      <c r="H205" s="1">
        <v>4.9000000000000004</v>
      </c>
    </row>
    <row r="206" spans="1:8" x14ac:dyDescent="0.25">
      <c r="A206" s="56">
        <v>301</v>
      </c>
      <c r="B206" s="104" t="s">
        <v>129</v>
      </c>
      <c r="C206" s="1">
        <v>120</v>
      </c>
      <c r="D206" s="1">
        <v>13.2</v>
      </c>
      <c r="E206" s="1">
        <v>10.94</v>
      </c>
      <c r="F206" s="1">
        <v>3.5</v>
      </c>
      <c r="G206" s="1">
        <v>165</v>
      </c>
      <c r="H206" s="1">
        <v>0.01</v>
      </c>
    </row>
    <row r="207" spans="1:8" x14ac:dyDescent="0.25">
      <c r="A207" s="57"/>
      <c r="B207" s="105"/>
      <c r="C207" s="1">
        <v>160</v>
      </c>
      <c r="D207" s="1">
        <v>17.649999999999999</v>
      </c>
      <c r="E207" s="1">
        <v>14.6</v>
      </c>
      <c r="F207" s="1">
        <v>4.7</v>
      </c>
      <c r="G207" s="1">
        <v>221</v>
      </c>
      <c r="H207" s="1">
        <v>0.02</v>
      </c>
    </row>
    <row r="208" spans="1:8" x14ac:dyDescent="0.25">
      <c r="A208" s="112">
        <v>165</v>
      </c>
      <c r="B208" s="54" t="s">
        <v>35</v>
      </c>
      <c r="C208" s="9">
        <v>115</v>
      </c>
      <c r="D208" s="9">
        <v>3</v>
      </c>
      <c r="E208" s="9">
        <v>3.4</v>
      </c>
      <c r="F208" s="9">
        <v>14.6</v>
      </c>
      <c r="G208" s="9">
        <v>101</v>
      </c>
      <c r="H208" s="9">
        <v>0</v>
      </c>
    </row>
    <row r="209" spans="1:9" x14ac:dyDescent="0.25">
      <c r="A209" s="113"/>
      <c r="B209" s="55"/>
      <c r="C209" s="9">
        <v>138</v>
      </c>
      <c r="D209" s="9">
        <v>3.6</v>
      </c>
      <c r="E209" s="9">
        <v>4.0999999999999996</v>
      </c>
      <c r="F209" s="9">
        <v>17.3</v>
      </c>
      <c r="G209" s="9">
        <v>121.2</v>
      </c>
      <c r="H209" s="9">
        <v>0</v>
      </c>
    </row>
    <row r="210" spans="1:9" ht="0.75" customHeight="1" x14ac:dyDescent="0.25">
      <c r="A210" s="69"/>
      <c r="B210" s="54"/>
      <c r="C210" s="1"/>
      <c r="D210" s="1"/>
      <c r="E210" s="1"/>
      <c r="F210" s="1"/>
      <c r="G210" s="1"/>
      <c r="H210" s="1"/>
    </row>
    <row r="211" spans="1:9" hidden="1" x14ac:dyDescent="0.25">
      <c r="A211" s="70"/>
      <c r="B211" s="55"/>
      <c r="C211" s="1"/>
      <c r="D211" s="1"/>
      <c r="E211" s="1"/>
      <c r="F211" s="1"/>
      <c r="G211" s="1"/>
      <c r="H211" s="1"/>
    </row>
    <row r="212" spans="1:9" x14ac:dyDescent="0.25">
      <c r="A212" s="56">
        <v>376</v>
      </c>
      <c r="B212" s="54" t="s">
        <v>85</v>
      </c>
      <c r="C212" s="1">
        <v>150</v>
      </c>
      <c r="D212" s="1">
        <v>0.45</v>
      </c>
      <c r="E212" s="1">
        <v>0</v>
      </c>
      <c r="F212" s="1">
        <v>23.5</v>
      </c>
      <c r="G212" s="1">
        <v>93</v>
      </c>
      <c r="H212" s="1">
        <v>2.7</v>
      </c>
      <c r="I212" s="42"/>
    </row>
    <row r="213" spans="1:9" x14ac:dyDescent="0.25">
      <c r="A213" s="57"/>
      <c r="B213" s="55"/>
      <c r="C213" s="1">
        <v>180</v>
      </c>
      <c r="D213" s="1">
        <v>0.54</v>
      </c>
      <c r="E213" s="1">
        <v>0</v>
      </c>
      <c r="F213" s="1">
        <v>28.2</v>
      </c>
      <c r="G213" s="1">
        <v>105</v>
      </c>
      <c r="H213" s="1">
        <v>3.2</v>
      </c>
    </row>
    <row r="214" spans="1:9" x14ac:dyDescent="0.25">
      <c r="A214" s="100">
        <v>2</v>
      </c>
      <c r="B214" s="111" t="s">
        <v>16</v>
      </c>
      <c r="C214" s="26">
        <v>30</v>
      </c>
      <c r="D214" s="26">
        <v>2</v>
      </c>
      <c r="E214" s="26">
        <v>0.4</v>
      </c>
      <c r="F214" s="26">
        <v>10</v>
      </c>
      <c r="G214" s="26">
        <v>51</v>
      </c>
      <c r="H214" s="26">
        <v>0</v>
      </c>
    </row>
    <row r="215" spans="1:9" x14ac:dyDescent="0.25">
      <c r="A215" s="101"/>
      <c r="B215" s="80"/>
      <c r="C215" s="26">
        <v>40</v>
      </c>
      <c r="D215" s="26">
        <v>2.6</v>
      </c>
      <c r="E215" s="26">
        <v>0.5</v>
      </c>
      <c r="F215" s="26">
        <v>13.4</v>
      </c>
      <c r="G215" s="26">
        <v>68</v>
      </c>
      <c r="H215" s="26">
        <v>0</v>
      </c>
    </row>
    <row r="216" spans="1:9" x14ac:dyDescent="0.25">
      <c r="A216" s="23"/>
      <c r="B216" s="84" t="s">
        <v>12</v>
      </c>
      <c r="C216" s="24">
        <f>C202+C204+C208+C210+C212+C214</f>
        <v>475</v>
      </c>
      <c r="D216" s="24">
        <f>SUM(D202,D204,D206,D208,D210,D212,D214)</f>
        <v>20.249999999999996</v>
      </c>
      <c r="E216" s="24">
        <f>SUM(E202,E204,E206,E208,E210,E212,E214)</f>
        <v>17.039999999999996</v>
      </c>
      <c r="F216" s="24">
        <f>SUM(F202,F204,F206,F208,F210,F212,F214)</f>
        <v>65.099999999999994</v>
      </c>
      <c r="G216" s="24">
        <f>SUM(G202,G204,G206,G208,G210,G212,G214)</f>
        <v>512.1</v>
      </c>
      <c r="H216" s="24">
        <f>SUM(H202,H204,H206,H208,H210,H212,H214)</f>
        <v>7.71</v>
      </c>
    </row>
    <row r="217" spans="1:9" x14ac:dyDescent="0.25">
      <c r="A217" s="23"/>
      <c r="B217" s="85"/>
      <c r="C217" s="24">
        <f>C203+C205+C209+C211+C213+C215</f>
        <v>608</v>
      </c>
      <c r="D217" s="24">
        <f>SUM(D203,D205,D207,D209,D211,D213,D215)</f>
        <v>26.69</v>
      </c>
      <c r="E217" s="24">
        <f>SUM(E203,E205,E207,E209,E211,E213,E215)</f>
        <v>22.6</v>
      </c>
      <c r="F217" s="24">
        <f>SUM(F203,F205,F207,F209,F211,F213,F215)</f>
        <v>83.100000000000009</v>
      </c>
      <c r="G217" s="24">
        <f>SUM(G203,G205,G207,G209,G211,G213,G215)</f>
        <v>657.59999999999991</v>
      </c>
      <c r="H217" s="24">
        <f>SUM(H203,H205,H207,H209,H211,H213,H215)</f>
        <v>10.219999999999999</v>
      </c>
    </row>
    <row r="218" spans="1:9" x14ac:dyDescent="0.25">
      <c r="A218" s="25"/>
      <c r="B218" s="77" t="s">
        <v>17</v>
      </c>
      <c r="C218" s="78"/>
      <c r="D218" s="78"/>
      <c r="E218" s="78"/>
      <c r="F218" s="78"/>
      <c r="G218" s="78"/>
      <c r="H218" s="79"/>
    </row>
    <row r="219" spans="1:9" x14ac:dyDescent="0.25">
      <c r="A219" s="100">
        <v>738</v>
      </c>
      <c r="B219" s="67" t="s">
        <v>118</v>
      </c>
      <c r="C219" s="26">
        <v>60</v>
      </c>
      <c r="D219" s="26">
        <v>4</v>
      </c>
      <c r="E219" s="26">
        <v>3.6</v>
      </c>
      <c r="F219" s="26">
        <v>19</v>
      </c>
      <c r="G219" s="26">
        <v>126</v>
      </c>
      <c r="H219" s="26">
        <v>0.6</v>
      </c>
    </row>
    <row r="220" spans="1:9" x14ac:dyDescent="0.25">
      <c r="A220" s="101"/>
      <c r="B220" s="68"/>
      <c r="C220" s="26">
        <v>60</v>
      </c>
      <c r="D220" s="26">
        <v>4</v>
      </c>
      <c r="E220" s="26">
        <v>3.6</v>
      </c>
      <c r="F220" s="26">
        <v>19</v>
      </c>
      <c r="G220" s="26">
        <v>126</v>
      </c>
      <c r="H220" s="26">
        <v>0.6</v>
      </c>
    </row>
    <row r="221" spans="1:9" x14ac:dyDescent="0.25">
      <c r="A221" s="100">
        <v>400</v>
      </c>
      <c r="B221" s="67" t="s">
        <v>29</v>
      </c>
      <c r="C221" s="26">
        <v>150</v>
      </c>
      <c r="D221" s="26">
        <v>4.58</v>
      </c>
      <c r="E221" s="26">
        <v>4.08</v>
      </c>
      <c r="F221" s="26">
        <v>7.58</v>
      </c>
      <c r="G221" s="26">
        <v>85</v>
      </c>
      <c r="H221" s="26">
        <v>2.0499999999999998</v>
      </c>
    </row>
    <row r="222" spans="1:9" x14ac:dyDescent="0.25">
      <c r="A222" s="101"/>
      <c r="B222" s="68"/>
      <c r="C222" s="26">
        <v>180</v>
      </c>
      <c r="D222" s="26">
        <v>5.48</v>
      </c>
      <c r="E222" s="26">
        <v>4.88</v>
      </c>
      <c r="F222" s="26">
        <v>9.07</v>
      </c>
      <c r="G222" s="26">
        <v>102</v>
      </c>
      <c r="H222" s="26">
        <v>2.46</v>
      </c>
    </row>
    <row r="223" spans="1:9" x14ac:dyDescent="0.25">
      <c r="A223" s="23"/>
      <c r="B223" s="84" t="s">
        <v>12</v>
      </c>
      <c r="C223" s="24">
        <f>C219+C221</f>
        <v>210</v>
      </c>
      <c r="D223" s="24">
        <f t="shared" ref="D223:H224" si="23">SUM(D219,D221,)</f>
        <v>8.58</v>
      </c>
      <c r="E223" s="24">
        <f t="shared" si="23"/>
        <v>7.68</v>
      </c>
      <c r="F223" s="24">
        <f t="shared" si="23"/>
        <v>26.58</v>
      </c>
      <c r="G223" s="24">
        <f t="shared" si="23"/>
        <v>211</v>
      </c>
      <c r="H223" s="24">
        <f t="shared" si="23"/>
        <v>2.65</v>
      </c>
    </row>
    <row r="224" spans="1:9" x14ac:dyDescent="0.25">
      <c r="A224" s="23"/>
      <c r="B224" s="85"/>
      <c r="C224" s="24">
        <f>C220+C222</f>
        <v>240</v>
      </c>
      <c r="D224" s="24">
        <f t="shared" si="23"/>
        <v>9.48</v>
      </c>
      <c r="E224" s="24">
        <f t="shared" si="23"/>
        <v>8.48</v>
      </c>
      <c r="F224" s="24">
        <f t="shared" si="23"/>
        <v>28.07</v>
      </c>
      <c r="G224" s="24">
        <f t="shared" si="23"/>
        <v>228</v>
      </c>
      <c r="H224" s="24">
        <f t="shared" si="23"/>
        <v>3.06</v>
      </c>
    </row>
    <row r="225" spans="1:8" x14ac:dyDescent="0.25">
      <c r="A225" s="23"/>
      <c r="B225" s="84" t="s">
        <v>18</v>
      </c>
      <c r="C225" s="24">
        <f>SUM(C194,C199,C216,C223,)</f>
        <v>1174</v>
      </c>
      <c r="D225" s="24">
        <f>SUM(D194,D199,D216,D223,)</f>
        <v>39.779999999999994</v>
      </c>
      <c r="E225" s="24">
        <f>SUM(E194,E199,E216,E223,)</f>
        <v>41.669999999999995</v>
      </c>
      <c r="F225" s="24">
        <f>SUM(F194,F199,F216,F223,)</f>
        <v>156.06</v>
      </c>
      <c r="G225" s="24">
        <f>SUM(G194,G199,G216,G223,)</f>
        <v>1172.0999999999999</v>
      </c>
      <c r="H225" s="24">
        <f>SUM(H194,H199,H216,H223,)</f>
        <v>11.73</v>
      </c>
    </row>
    <row r="226" spans="1:8" x14ac:dyDescent="0.25">
      <c r="A226" s="23"/>
      <c r="B226" s="85"/>
      <c r="C226" s="24">
        <f>SUM(C195,C200,C217,C224,)</f>
        <v>1408</v>
      </c>
      <c r="D226" s="24">
        <f>SUM(D195,D200,D217,D224,)</f>
        <v>48.320000000000007</v>
      </c>
      <c r="E226" s="24">
        <f>SUM(E195,E200,E217,E224,)</f>
        <v>51.33</v>
      </c>
      <c r="F226" s="24">
        <f>SUM(F195,F200,F217,F224,)</f>
        <v>189.07</v>
      </c>
      <c r="G226" s="24">
        <f>SUM(G195,G200,G217,G224,)</f>
        <v>1419.3999999999999</v>
      </c>
      <c r="H226" s="24">
        <f>SUM(H195,H200,H217,H224,)</f>
        <v>14.719999999999999</v>
      </c>
    </row>
    <row r="228" spans="1:8" x14ac:dyDescent="0.25">
      <c r="A228" s="90" t="s">
        <v>36</v>
      </c>
      <c r="B228" s="28"/>
      <c r="C228" s="91" t="s">
        <v>1</v>
      </c>
      <c r="D228" s="92" t="s">
        <v>2</v>
      </c>
      <c r="E228" s="92"/>
      <c r="F228" s="92"/>
      <c r="G228" s="92" t="s">
        <v>3</v>
      </c>
      <c r="H228" s="92" t="s">
        <v>4</v>
      </c>
    </row>
    <row r="229" spans="1:8" x14ac:dyDescent="0.25">
      <c r="A229" s="90"/>
      <c r="B229" s="29" t="s">
        <v>20</v>
      </c>
      <c r="C229" s="91"/>
      <c r="D229" s="29" t="s">
        <v>6</v>
      </c>
      <c r="E229" s="29" t="s">
        <v>7</v>
      </c>
      <c r="F229" s="29" t="s">
        <v>8</v>
      </c>
      <c r="G229" s="92"/>
      <c r="H229" s="92"/>
    </row>
    <row r="230" spans="1:8" x14ac:dyDescent="0.25">
      <c r="A230" s="25" t="s">
        <v>9</v>
      </c>
      <c r="B230" s="78" t="s">
        <v>10</v>
      </c>
      <c r="C230" s="78"/>
      <c r="D230" s="78"/>
      <c r="E230" s="78"/>
      <c r="F230" s="78"/>
      <c r="G230" s="78"/>
      <c r="H230" s="79"/>
    </row>
    <row r="231" spans="1:8" x14ac:dyDescent="0.25">
      <c r="A231" s="69" t="s">
        <v>86</v>
      </c>
      <c r="B231" s="54" t="s">
        <v>90</v>
      </c>
      <c r="C231" s="1">
        <v>154</v>
      </c>
      <c r="D231" s="1">
        <v>5.7</v>
      </c>
      <c r="E231" s="1">
        <v>7.6</v>
      </c>
      <c r="F231" s="1">
        <v>25.5</v>
      </c>
      <c r="G231" s="1">
        <v>188.5</v>
      </c>
      <c r="H231" s="1">
        <v>0.1</v>
      </c>
    </row>
    <row r="232" spans="1:8" x14ac:dyDescent="0.25">
      <c r="A232" s="70"/>
      <c r="B232" s="55"/>
      <c r="C232" s="1">
        <v>185</v>
      </c>
      <c r="D232" s="1">
        <v>6.8</v>
      </c>
      <c r="E232" s="1">
        <v>9.1</v>
      </c>
      <c r="F232" s="1">
        <v>30.5</v>
      </c>
      <c r="G232" s="1">
        <v>226.2</v>
      </c>
      <c r="H232" s="1">
        <v>0.12</v>
      </c>
    </row>
    <row r="233" spans="1:8" x14ac:dyDescent="0.25">
      <c r="A233" s="56">
        <v>1</v>
      </c>
      <c r="B233" s="71" t="s">
        <v>21</v>
      </c>
      <c r="C233" s="1">
        <v>35</v>
      </c>
      <c r="D233" s="1">
        <v>2.5</v>
      </c>
      <c r="E233" s="1">
        <v>6.6</v>
      </c>
      <c r="F233" s="1">
        <v>12.8</v>
      </c>
      <c r="G233" s="1">
        <v>119</v>
      </c>
      <c r="H233" s="1">
        <v>0.02</v>
      </c>
    </row>
    <row r="234" spans="1:8" x14ac:dyDescent="0.25">
      <c r="A234" s="57"/>
      <c r="B234" s="81"/>
      <c r="C234" s="1">
        <v>45</v>
      </c>
      <c r="D234" s="1">
        <v>2.7</v>
      </c>
      <c r="E234" s="1">
        <v>8.5</v>
      </c>
      <c r="F234" s="1">
        <v>16.5</v>
      </c>
      <c r="G234" s="1">
        <v>153</v>
      </c>
      <c r="H234" s="1">
        <v>0.03</v>
      </c>
    </row>
    <row r="235" spans="1:8" ht="9.75" hidden="1" customHeight="1" x14ac:dyDescent="0.25">
      <c r="A235" s="56"/>
      <c r="B235" s="54"/>
      <c r="C235" s="1"/>
      <c r="D235" s="1"/>
      <c r="E235" s="1"/>
      <c r="F235" s="1"/>
      <c r="G235" s="1"/>
      <c r="H235" s="1"/>
    </row>
    <row r="236" spans="1:8" hidden="1" x14ac:dyDescent="0.25">
      <c r="A236" s="57"/>
      <c r="B236" s="55"/>
      <c r="C236" s="1"/>
      <c r="D236" s="1"/>
      <c r="E236" s="1"/>
      <c r="F236" s="1"/>
      <c r="G236" s="1"/>
      <c r="H236" s="1"/>
    </row>
    <row r="237" spans="1:8" x14ac:dyDescent="0.25">
      <c r="A237" s="109">
        <v>397</v>
      </c>
      <c r="B237" s="67" t="s">
        <v>22</v>
      </c>
      <c r="C237" s="26">
        <v>150</v>
      </c>
      <c r="D237" s="26">
        <v>3.2</v>
      </c>
      <c r="E237" s="26">
        <v>2.7</v>
      </c>
      <c r="F237" s="26">
        <v>12.9</v>
      </c>
      <c r="G237" s="26">
        <v>89</v>
      </c>
      <c r="H237" s="26">
        <v>1.2</v>
      </c>
    </row>
    <row r="238" spans="1:8" x14ac:dyDescent="0.25">
      <c r="A238" s="110"/>
      <c r="B238" s="68"/>
      <c r="C238" s="26">
        <v>180</v>
      </c>
      <c r="D238" s="26">
        <v>3.7</v>
      </c>
      <c r="E238" s="26">
        <v>3.2</v>
      </c>
      <c r="F238" s="26">
        <v>15.8</v>
      </c>
      <c r="G238" s="26">
        <v>107</v>
      </c>
      <c r="H238" s="26">
        <v>1.4</v>
      </c>
    </row>
    <row r="239" spans="1:8" x14ac:dyDescent="0.25">
      <c r="A239" s="23"/>
      <c r="B239" s="84" t="s">
        <v>12</v>
      </c>
      <c r="C239" s="24">
        <f>C231+C233+C235+C237</f>
        <v>339</v>
      </c>
      <c r="D239" s="24">
        <f t="shared" ref="D239:H240" si="24">SUM(D231,D233,D235,D237,)</f>
        <v>11.399999999999999</v>
      </c>
      <c r="E239" s="24">
        <f t="shared" si="24"/>
        <v>16.899999999999999</v>
      </c>
      <c r="F239" s="24">
        <f t="shared" si="24"/>
        <v>51.199999999999996</v>
      </c>
      <c r="G239" s="24">
        <f t="shared" si="24"/>
        <v>396.5</v>
      </c>
      <c r="H239" s="24">
        <f t="shared" si="24"/>
        <v>1.32</v>
      </c>
    </row>
    <row r="240" spans="1:8" x14ac:dyDescent="0.25">
      <c r="A240" s="23"/>
      <c r="B240" s="85"/>
      <c r="C240" s="24">
        <f>C232+C234+C236+C238</f>
        <v>410</v>
      </c>
      <c r="D240" s="24">
        <f t="shared" si="24"/>
        <v>13.2</v>
      </c>
      <c r="E240" s="24">
        <f t="shared" si="24"/>
        <v>20.8</v>
      </c>
      <c r="F240" s="24">
        <f t="shared" si="24"/>
        <v>62.8</v>
      </c>
      <c r="G240" s="24">
        <f t="shared" si="24"/>
        <v>486.2</v>
      </c>
      <c r="H240" s="24">
        <f t="shared" si="24"/>
        <v>1.5499999999999998</v>
      </c>
    </row>
    <row r="241" spans="1:8" x14ac:dyDescent="0.25">
      <c r="A241" s="25"/>
      <c r="B241" s="78" t="s">
        <v>13</v>
      </c>
      <c r="C241" s="78"/>
      <c r="D241" s="78"/>
      <c r="E241" s="78"/>
      <c r="F241" s="78"/>
      <c r="G241" s="78"/>
      <c r="H241" s="79"/>
    </row>
    <row r="242" spans="1:8" x14ac:dyDescent="0.25">
      <c r="A242" s="73">
        <v>368</v>
      </c>
      <c r="B242" s="67" t="s">
        <v>68</v>
      </c>
      <c r="C242" s="31">
        <v>150</v>
      </c>
      <c r="D242" s="31">
        <v>0.6</v>
      </c>
      <c r="E242" s="31">
        <v>0.5</v>
      </c>
      <c r="F242" s="31">
        <v>15.5</v>
      </c>
      <c r="G242" s="31">
        <v>69</v>
      </c>
      <c r="H242" s="31">
        <v>15</v>
      </c>
    </row>
    <row r="243" spans="1:8" x14ac:dyDescent="0.25">
      <c r="A243" s="99"/>
      <c r="B243" s="68"/>
      <c r="C243" s="26">
        <v>150</v>
      </c>
      <c r="D243" s="27">
        <v>0.6</v>
      </c>
      <c r="E243" s="27">
        <v>0.5</v>
      </c>
      <c r="F243" s="27">
        <v>15.5</v>
      </c>
      <c r="G243" s="27">
        <v>69</v>
      </c>
      <c r="H243" s="27">
        <v>15</v>
      </c>
    </row>
    <row r="244" spans="1:8" x14ac:dyDescent="0.25">
      <c r="A244" s="23"/>
      <c r="B244" s="84" t="s">
        <v>12</v>
      </c>
      <c r="C244" s="24">
        <f t="shared" ref="C244:H245" si="25">SUM(C242)</f>
        <v>150</v>
      </c>
      <c r="D244" s="24">
        <f t="shared" si="25"/>
        <v>0.6</v>
      </c>
      <c r="E244" s="24">
        <v>0.5</v>
      </c>
      <c r="F244" s="24">
        <f t="shared" si="25"/>
        <v>15.5</v>
      </c>
      <c r="G244" s="24">
        <f t="shared" si="25"/>
        <v>69</v>
      </c>
      <c r="H244" s="24">
        <f t="shared" si="25"/>
        <v>15</v>
      </c>
    </row>
    <row r="245" spans="1:8" x14ac:dyDescent="0.25">
      <c r="A245" s="23"/>
      <c r="B245" s="85"/>
      <c r="C245" s="24">
        <f t="shared" si="25"/>
        <v>150</v>
      </c>
      <c r="D245" s="24">
        <f t="shared" si="25"/>
        <v>0.6</v>
      </c>
      <c r="E245" s="24">
        <f t="shared" si="25"/>
        <v>0.5</v>
      </c>
      <c r="F245" s="24">
        <f t="shared" si="25"/>
        <v>15.5</v>
      </c>
      <c r="G245" s="24">
        <f t="shared" si="25"/>
        <v>69</v>
      </c>
      <c r="H245" s="24">
        <f t="shared" si="25"/>
        <v>15</v>
      </c>
    </row>
    <row r="246" spans="1:8" x14ac:dyDescent="0.25">
      <c r="A246" s="25"/>
      <c r="B246" s="77" t="s">
        <v>14</v>
      </c>
      <c r="C246" s="78"/>
      <c r="D246" s="78"/>
      <c r="E246" s="78"/>
      <c r="F246" s="78"/>
      <c r="G246" s="78"/>
      <c r="H246" s="79"/>
    </row>
    <row r="247" spans="1:8" x14ac:dyDescent="0.25">
      <c r="A247" s="107">
        <v>53</v>
      </c>
      <c r="B247" s="54" t="s">
        <v>100</v>
      </c>
      <c r="C247" s="4">
        <v>30</v>
      </c>
      <c r="D247" s="4">
        <v>0.04</v>
      </c>
      <c r="E247" s="4">
        <v>0.15</v>
      </c>
      <c r="F247" s="4">
        <v>1.8</v>
      </c>
      <c r="G247" s="4">
        <v>21</v>
      </c>
      <c r="H247" s="4">
        <v>0.3</v>
      </c>
    </row>
    <row r="248" spans="1:8" x14ac:dyDescent="0.25">
      <c r="A248" s="108"/>
      <c r="B248" s="55"/>
      <c r="C248" s="1">
        <v>50</v>
      </c>
      <c r="D248" s="1">
        <v>0.06</v>
      </c>
      <c r="E248" s="1">
        <v>0.25</v>
      </c>
      <c r="F248" s="1">
        <v>3</v>
      </c>
      <c r="G248" s="1">
        <v>34.799999999999997</v>
      </c>
      <c r="H248" s="1">
        <v>0.5</v>
      </c>
    </row>
    <row r="249" spans="1:8" x14ac:dyDescent="0.25">
      <c r="A249" s="56">
        <v>57</v>
      </c>
      <c r="B249" s="94" t="s">
        <v>104</v>
      </c>
      <c r="C249" s="1">
        <v>154</v>
      </c>
      <c r="D249" s="1">
        <v>1.4</v>
      </c>
      <c r="E249" s="1">
        <v>3.2</v>
      </c>
      <c r="F249" s="1">
        <v>7.8</v>
      </c>
      <c r="G249" s="1">
        <v>68.599999999999994</v>
      </c>
      <c r="H249" s="1">
        <v>6.2</v>
      </c>
    </row>
    <row r="250" spans="1:8" x14ac:dyDescent="0.25">
      <c r="A250" s="57"/>
      <c r="B250" s="93"/>
      <c r="C250" s="1">
        <v>205</v>
      </c>
      <c r="D250" s="1">
        <v>1.7</v>
      </c>
      <c r="E250" s="1">
        <v>4.0999999999999996</v>
      </c>
      <c r="F250" s="1">
        <v>10.4</v>
      </c>
      <c r="G250" s="1">
        <v>90.2</v>
      </c>
      <c r="H250" s="1">
        <v>9.1999999999999993</v>
      </c>
    </row>
    <row r="251" spans="1:8" x14ac:dyDescent="0.25">
      <c r="A251" s="69">
        <v>265</v>
      </c>
      <c r="B251" s="54" t="s">
        <v>59</v>
      </c>
      <c r="C251" s="1">
        <v>150</v>
      </c>
      <c r="D251" s="1">
        <v>16.2</v>
      </c>
      <c r="E251" s="1">
        <v>8.4</v>
      </c>
      <c r="F251" s="1">
        <v>28.4</v>
      </c>
      <c r="G251" s="1">
        <v>262.5</v>
      </c>
      <c r="H251" s="1">
        <v>1.35</v>
      </c>
    </row>
    <row r="252" spans="1:8" x14ac:dyDescent="0.25">
      <c r="A252" s="70"/>
      <c r="B252" s="55"/>
      <c r="C252" s="1">
        <v>180</v>
      </c>
      <c r="D252" s="1">
        <v>19.399999999999999</v>
      </c>
      <c r="E252" s="1">
        <v>10.1</v>
      </c>
      <c r="F252" s="1">
        <v>34.1</v>
      </c>
      <c r="G252" s="1">
        <v>315</v>
      </c>
      <c r="H252" s="1">
        <v>1.62</v>
      </c>
    </row>
    <row r="253" spans="1:8" x14ac:dyDescent="0.25">
      <c r="A253" s="56">
        <v>372</v>
      </c>
      <c r="B253" s="54" t="s">
        <v>61</v>
      </c>
      <c r="C253" s="1">
        <v>150</v>
      </c>
      <c r="D253" s="1">
        <v>0.2</v>
      </c>
      <c r="E253" s="1">
        <v>0.09</v>
      </c>
      <c r="F253" s="1">
        <v>18</v>
      </c>
      <c r="G253" s="1">
        <v>73</v>
      </c>
      <c r="H253" s="1">
        <v>1.2</v>
      </c>
    </row>
    <row r="254" spans="1:8" x14ac:dyDescent="0.25">
      <c r="A254" s="57"/>
      <c r="B254" s="55"/>
      <c r="C254" s="1">
        <v>180</v>
      </c>
      <c r="D254" s="1">
        <v>0.3</v>
      </c>
      <c r="E254" s="1">
        <v>0.11</v>
      </c>
      <c r="F254" s="1">
        <v>22</v>
      </c>
      <c r="G254" s="1">
        <v>88</v>
      </c>
      <c r="H254" s="1">
        <v>1.5</v>
      </c>
    </row>
    <row r="255" spans="1:8" x14ac:dyDescent="0.25">
      <c r="A255" s="56">
        <v>2</v>
      </c>
      <c r="B255" s="94" t="s">
        <v>16</v>
      </c>
      <c r="C255" s="1">
        <v>30</v>
      </c>
      <c r="D255" s="1">
        <v>2</v>
      </c>
      <c r="E255" s="1">
        <v>0.4</v>
      </c>
      <c r="F255" s="1">
        <v>10</v>
      </c>
      <c r="G255" s="1">
        <v>51</v>
      </c>
      <c r="H255" s="1">
        <v>0</v>
      </c>
    </row>
    <row r="256" spans="1:8" x14ac:dyDescent="0.25">
      <c r="A256" s="57"/>
      <c r="B256" s="93"/>
      <c r="C256" s="1">
        <v>40</v>
      </c>
      <c r="D256" s="1">
        <v>2.6</v>
      </c>
      <c r="E256" s="1">
        <v>0.5</v>
      </c>
      <c r="F256" s="1">
        <v>13.4</v>
      </c>
      <c r="G256" s="1">
        <v>68</v>
      </c>
      <c r="H256" s="1">
        <v>0</v>
      </c>
    </row>
    <row r="257" spans="1:8" x14ac:dyDescent="0.25">
      <c r="A257" s="23"/>
      <c r="B257" s="84" t="s">
        <v>12</v>
      </c>
      <c r="C257" s="24">
        <f>C247+C249+C251+C253+C255</f>
        <v>514</v>
      </c>
      <c r="D257" s="24">
        <f t="shared" ref="D257:H258" si="26">SUM(D247,D249,D251,D253,D255,)</f>
        <v>19.84</v>
      </c>
      <c r="E257" s="24">
        <f t="shared" si="26"/>
        <v>12.24</v>
      </c>
      <c r="F257" s="24">
        <f t="shared" si="26"/>
        <v>66</v>
      </c>
      <c r="G257" s="24">
        <f t="shared" si="26"/>
        <v>476.1</v>
      </c>
      <c r="H257" s="24">
        <f t="shared" si="26"/>
        <v>9.0499999999999989</v>
      </c>
    </row>
    <row r="258" spans="1:8" x14ac:dyDescent="0.25">
      <c r="A258" s="23"/>
      <c r="B258" s="85"/>
      <c r="C258" s="24">
        <f>C248+C250+C252+C254+C256</f>
        <v>655</v>
      </c>
      <c r="D258" s="24">
        <f t="shared" si="26"/>
        <v>24.060000000000002</v>
      </c>
      <c r="E258" s="24">
        <f t="shared" si="26"/>
        <v>15.059999999999999</v>
      </c>
      <c r="F258" s="24">
        <f t="shared" si="26"/>
        <v>82.9</v>
      </c>
      <c r="G258" s="24">
        <f t="shared" si="26"/>
        <v>596</v>
      </c>
      <c r="H258" s="24">
        <f t="shared" si="26"/>
        <v>12.82</v>
      </c>
    </row>
    <row r="259" spans="1:8" x14ac:dyDescent="0.25">
      <c r="A259" s="25"/>
      <c r="B259" s="77" t="s">
        <v>17</v>
      </c>
      <c r="C259" s="78"/>
      <c r="D259" s="78"/>
      <c r="E259" s="78"/>
      <c r="F259" s="78"/>
      <c r="G259" s="78"/>
      <c r="H259" s="79"/>
    </row>
    <row r="260" spans="1:8" x14ac:dyDescent="0.25">
      <c r="A260" s="69">
        <v>236</v>
      </c>
      <c r="B260" s="54" t="s">
        <v>79</v>
      </c>
      <c r="C260" s="1">
        <v>65</v>
      </c>
      <c r="D260" s="1">
        <v>8</v>
      </c>
      <c r="E260" s="1">
        <v>5.5</v>
      </c>
      <c r="F260" s="1">
        <v>10.5</v>
      </c>
      <c r="G260" s="1">
        <v>123</v>
      </c>
      <c r="H260" s="1">
        <v>0.2</v>
      </c>
    </row>
    <row r="261" spans="1:8" x14ac:dyDescent="0.25">
      <c r="A261" s="70"/>
      <c r="B261" s="55"/>
      <c r="C261" s="1">
        <v>75</v>
      </c>
      <c r="D261" s="1">
        <v>9.5</v>
      </c>
      <c r="E261" s="1">
        <v>6.5</v>
      </c>
      <c r="F261" s="1">
        <v>12.6</v>
      </c>
      <c r="G261" s="1">
        <v>146</v>
      </c>
      <c r="H261" s="1">
        <v>0.3</v>
      </c>
    </row>
    <row r="262" spans="1:8" x14ac:dyDescent="0.25">
      <c r="A262" s="56">
        <v>392</v>
      </c>
      <c r="B262" s="54" t="s">
        <v>82</v>
      </c>
      <c r="C262" s="1">
        <v>150</v>
      </c>
      <c r="D262" s="1">
        <v>0.15</v>
      </c>
      <c r="E262" s="1">
        <v>0</v>
      </c>
      <c r="F262" s="1">
        <v>11.2</v>
      </c>
      <c r="G262" s="1">
        <v>43.5</v>
      </c>
      <c r="H262" s="1">
        <v>0</v>
      </c>
    </row>
    <row r="263" spans="1:8" x14ac:dyDescent="0.25">
      <c r="A263" s="57"/>
      <c r="B263" s="55"/>
      <c r="C263" s="1">
        <v>180</v>
      </c>
      <c r="D263" s="1">
        <v>0.18</v>
      </c>
      <c r="E263" s="1">
        <v>0</v>
      </c>
      <c r="F263" s="1">
        <v>13.4</v>
      </c>
      <c r="G263" s="1">
        <v>52.2</v>
      </c>
      <c r="H263" s="1">
        <v>0</v>
      </c>
    </row>
    <row r="264" spans="1:8" x14ac:dyDescent="0.25">
      <c r="A264" s="2"/>
      <c r="B264" s="84" t="s">
        <v>12</v>
      </c>
      <c r="C264" s="24">
        <f t="shared" ref="C264:H265" si="27">C260+C262</f>
        <v>215</v>
      </c>
      <c r="D264" s="24">
        <f t="shared" si="27"/>
        <v>8.15</v>
      </c>
      <c r="E264" s="24">
        <f t="shared" si="27"/>
        <v>5.5</v>
      </c>
      <c r="F264" s="24">
        <f t="shared" si="27"/>
        <v>21.7</v>
      </c>
      <c r="G264" s="24">
        <f t="shared" si="27"/>
        <v>166.5</v>
      </c>
      <c r="H264" s="24">
        <f t="shared" si="27"/>
        <v>0.2</v>
      </c>
    </row>
    <row r="265" spans="1:8" x14ac:dyDescent="0.25">
      <c r="A265" s="2"/>
      <c r="B265" s="85"/>
      <c r="C265" s="24">
        <f t="shared" si="27"/>
        <v>255</v>
      </c>
      <c r="D265" s="24">
        <f t="shared" si="27"/>
        <v>9.68</v>
      </c>
      <c r="E265" s="24">
        <f t="shared" si="27"/>
        <v>6.5</v>
      </c>
      <c r="F265" s="24">
        <f t="shared" si="27"/>
        <v>26</v>
      </c>
      <c r="G265" s="24">
        <f t="shared" si="27"/>
        <v>198.2</v>
      </c>
      <c r="H265" s="24">
        <f t="shared" si="27"/>
        <v>0.3</v>
      </c>
    </row>
    <row r="266" spans="1:8" x14ac:dyDescent="0.25">
      <c r="A266" s="2"/>
      <c r="B266" s="84" t="s">
        <v>18</v>
      </c>
      <c r="C266" s="24">
        <f t="shared" ref="C266:H267" si="28">SUM(C239,C244,C257,C264,)</f>
        <v>1218</v>
      </c>
      <c r="D266" s="24">
        <f t="shared" si="28"/>
        <v>39.989999999999995</v>
      </c>
      <c r="E266" s="24">
        <f t="shared" si="28"/>
        <v>35.14</v>
      </c>
      <c r="F266" s="24">
        <f t="shared" si="28"/>
        <v>154.39999999999998</v>
      </c>
      <c r="G266" s="24">
        <f t="shared" si="28"/>
        <v>1108.0999999999999</v>
      </c>
      <c r="H266" s="24">
        <f t="shared" si="28"/>
        <v>25.569999999999997</v>
      </c>
    </row>
    <row r="267" spans="1:8" x14ac:dyDescent="0.25">
      <c r="A267" s="2"/>
      <c r="B267" s="85"/>
      <c r="C267" s="24">
        <f t="shared" si="28"/>
        <v>1470</v>
      </c>
      <c r="D267" s="24">
        <f t="shared" si="28"/>
        <v>47.54</v>
      </c>
      <c r="E267" s="24">
        <f t="shared" si="28"/>
        <v>42.86</v>
      </c>
      <c r="F267" s="24">
        <f t="shared" si="28"/>
        <v>187.2</v>
      </c>
      <c r="G267" s="24">
        <f t="shared" si="28"/>
        <v>1349.4</v>
      </c>
      <c r="H267" s="24">
        <f t="shared" si="28"/>
        <v>29.67</v>
      </c>
    </row>
    <row r="268" spans="1:8" x14ac:dyDescent="0.25">
      <c r="B268" s="33"/>
      <c r="C268" s="33"/>
      <c r="D268" s="33"/>
      <c r="E268" s="33"/>
      <c r="F268" s="33"/>
      <c r="G268" s="33"/>
      <c r="H268" s="33"/>
    </row>
    <row r="270" spans="1:8" x14ac:dyDescent="0.25">
      <c r="A270" s="90" t="s">
        <v>37</v>
      </c>
      <c r="B270" s="28"/>
      <c r="C270" s="91" t="s">
        <v>1</v>
      </c>
      <c r="D270" s="92" t="s">
        <v>2</v>
      </c>
      <c r="E270" s="92"/>
      <c r="F270" s="92"/>
      <c r="G270" s="92" t="s">
        <v>3</v>
      </c>
      <c r="H270" s="92" t="s">
        <v>4</v>
      </c>
    </row>
    <row r="271" spans="1:8" x14ac:dyDescent="0.25">
      <c r="A271" s="90"/>
      <c r="B271" s="29" t="s">
        <v>20</v>
      </c>
      <c r="C271" s="91"/>
      <c r="D271" s="29" t="s">
        <v>6</v>
      </c>
      <c r="E271" s="29" t="s">
        <v>7</v>
      </c>
      <c r="F271" s="29" t="s">
        <v>8</v>
      </c>
      <c r="G271" s="92"/>
      <c r="H271" s="92"/>
    </row>
    <row r="272" spans="1:8" x14ac:dyDescent="0.25">
      <c r="A272" s="30" t="s">
        <v>9</v>
      </c>
      <c r="B272" s="95" t="s">
        <v>10</v>
      </c>
      <c r="C272" s="95"/>
      <c r="D272" s="95"/>
      <c r="E272" s="95"/>
      <c r="F272" s="95"/>
      <c r="G272" s="95"/>
      <c r="H272" s="96"/>
    </row>
    <row r="273" spans="1:8" x14ac:dyDescent="0.25">
      <c r="A273" s="56">
        <v>223</v>
      </c>
      <c r="B273" s="54" t="s">
        <v>46</v>
      </c>
      <c r="C273" s="1">
        <v>125</v>
      </c>
      <c r="D273" s="1">
        <v>11</v>
      </c>
      <c r="E273" s="1">
        <v>21</v>
      </c>
      <c r="F273" s="1">
        <v>2.2000000000000002</v>
      </c>
      <c r="G273" s="1">
        <v>230</v>
      </c>
      <c r="H273" s="1">
        <v>0.2</v>
      </c>
    </row>
    <row r="274" spans="1:8" x14ac:dyDescent="0.25">
      <c r="A274" s="57"/>
      <c r="B274" s="55"/>
      <c r="C274" s="1">
        <v>145</v>
      </c>
      <c r="D274" s="1">
        <v>13</v>
      </c>
      <c r="E274" s="1">
        <v>24</v>
      </c>
      <c r="F274" s="1">
        <v>2.5</v>
      </c>
      <c r="G274" s="1">
        <v>203</v>
      </c>
      <c r="H274" s="1">
        <v>0.3</v>
      </c>
    </row>
    <row r="275" spans="1:8" x14ac:dyDescent="0.25">
      <c r="A275" s="56">
        <v>3</v>
      </c>
      <c r="B275" s="54" t="s">
        <v>84</v>
      </c>
      <c r="C275" s="1">
        <v>40</v>
      </c>
      <c r="D275" s="1">
        <v>4.5999999999999996</v>
      </c>
      <c r="E275" s="1">
        <v>3.4</v>
      </c>
      <c r="F275" s="1">
        <v>14.2</v>
      </c>
      <c r="G275" s="1">
        <v>106</v>
      </c>
      <c r="H275" s="1">
        <v>7.0000000000000007E-2</v>
      </c>
    </row>
    <row r="276" spans="1:8" x14ac:dyDescent="0.25">
      <c r="A276" s="57"/>
      <c r="B276" s="55"/>
      <c r="C276" s="1">
        <v>55</v>
      </c>
      <c r="D276" s="1">
        <v>6.1</v>
      </c>
      <c r="E276" s="1">
        <v>5.0999999999999996</v>
      </c>
      <c r="F276" s="1">
        <v>19.100000000000001</v>
      </c>
      <c r="G276" s="1">
        <v>152</v>
      </c>
      <c r="H276" s="1">
        <v>0.09</v>
      </c>
    </row>
    <row r="277" spans="1:8" ht="9" customHeight="1" x14ac:dyDescent="0.25">
      <c r="A277" s="56"/>
      <c r="B277" s="54"/>
      <c r="C277" s="1"/>
      <c r="D277" s="1"/>
      <c r="E277" s="1"/>
      <c r="F277" s="1"/>
      <c r="G277" s="1"/>
      <c r="H277" s="1"/>
    </row>
    <row r="278" spans="1:8" hidden="1" x14ac:dyDescent="0.25">
      <c r="A278" s="57"/>
      <c r="B278" s="55"/>
      <c r="C278" s="1"/>
      <c r="D278" s="1"/>
      <c r="E278" s="1"/>
      <c r="F278" s="1"/>
      <c r="G278" s="1"/>
      <c r="H278" s="1"/>
    </row>
    <row r="279" spans="1:8" x14ac:dyDescent="0.25">
      <c r="A279" s="100">
        <v>395</v>
      </c>
      <c r="B279" s="67" t="s">
        <v>26</v>
      </c>
      <c r="C279" s="26">
        <v>150</v>
      </c>
      <c r="D279" s="26">
        <v>1.8</v>
      </c>
      <c r="E279" s="26">
        <v>2.7</v>
      </c>
      <c r="F279" s="26">
        <v>21.5</v>
      </c>
      <c r="G279" s="26">
        <v>114</v>
      </c>
      <c r="H279" s="26">
        <v>0.3</v>
      </c>
    </row>
    <row r="280" spans="1:8" x14ac:dyDescent="0.25">
      <c r="A280" s="101"/>
      <c r="B280" s="68"/>
      <c r="C280" s="26">
        <v>180</v>
      </c>
      <c r="D280" s="26">
        <v>2.2000000000000002</v>
      </c>
      <c r="E280" s="26">
        <v>3.2</v>
      </c>
      <c r="F280" s="26">
        <v>25.8</v>
      </c>
      <c r="G280" s="26">
        <v>136.80000000000001</v>
      </c>
      <c r="H280" s="26">
        <v>0.36</v>
      </c>
    </row>
    <row r="281" spans="1:8" x14ac:dyDescent="0.25">
      <c r="A281" s="23"/>
      <c r="B281" s="75" t="s">
        <v>12</v>
      </c>
      <c r="C281" s="24">
        <f>C273+C275+C277+C279</f>
        <v>315</v>
      </c>
      <c r="D281" s="24">
        <f t="shared" ref="D281:H282" si="29">SUM(D273,D275,D277,D279,)</f>
        <v>17.399999999999999</v>
      </c>
      <c r="E281" s="24">
        <f t="shared" si="29"/>
        <v>27.099999999999998</v>
      </c>
      <c r="F281" s="24">
        <f t="shared" si="29"/>
        <v>37.9</v>
      </c>
      <c r="G281" s="24">
        <f t="shared" si="29"/>
        <v>450</v>
      </c>
      <c r="H281" s="24">
        <f t="shared" si="29"/>
        <v>0.57000000000000006</v>
      </c>
    </row>
    <row r="282" spans="1:8" x14ac:dyDescent="0.25">
      <c r="A282" s="23"/>
      <c r="B282" s="76"/>
      <c r="C282" s="24">
        <f>C274+C276+C278+C280</f>
        <v>380</v>
      </c>
      <c r="D282" s="24">
        <f t="shared" si="29"/>
        <v>21.3</v>
      </c>
      <c r="E282" s="24">
        <f t="shared" si="29"/>
        <v>32.300000000000004</v>
      </c>
      <c r="F282" s="24">
        <f t="shared" si="29"/>
        <v>47.400000000000006</v>
      </c>
      <c r="G282" s="24">
        <f t="shared" si="29"/>
        <v>491.8</v>
      </c>
      <c r="H282" s="24">
        <f t="shared" si="29"/>
        <v>0.75</v>
      </c>
    </row>
    <row r="283" spans="1:8" x14ac:dyDescent="0.25">
      <c r="A283" s="25"/>
      <c r="B283" s="78" t="s">
        <v>13</v>
      </c>
      <c r="C283" s="78"/>
      <c r="D283" s="78"/>
      <c r="E283" s="78"/>
      <c r="F283" s="78"/>
      <c r="G283" s="78"/>
      <c r="H283" s="79"/>
    </row>
    <row r="284" spans="1:8" x14ac:dyDescent="0.25">
      <c r="A284" s="65">
        <v>401</v>
      </c>
      <c r="B284" s="67" t="s">
        <v>66</v>
      </c>
      <c r="C284" s="26">
        <v>150</v>
      </c>
      <c r="D284" s="26">
        <v>4.3499999999999996</v>
      </c>
      <c r="E284" s="26">
        <v>3.75</v>
      </c>
      <c r="F284" s="26">
        <v>6</v>
      </c>
      <c r="G284" s="26">
        <v>75</v>
      </c>
      <c r="H284" s="26">
        <v>1.05</v>
      </c>
    </row>
    <row r="285" spans="1:8" x14ac:dyDescent="0.25">
      <c r="A285" s="66"/>
      <c r="B285" s="68"/>
      <c r="C285" s="26">
        <v>150</v>
      </c>
      <c r="D285" s="26">
        <v>4.3499999999999996</v>
      </c>
      <c r="E285" s="26">
        <v>3.75</v>
      </c>
      <c r="F285" s="26">
        <v>6</v>
      </c>
      <c r="G285" s="26">
        <v>75</v>
      </c>
      <c r="H285" s="26">
        <v>1.05</v>
      </c>
    </row>
    <row r="286" spans="1:8" x14ac:dyDescent="0.25">
      <c r="A286" s="23"/>
      <c r="B286" s="75" t="s">
        <v>12</v>
      </c>
      <c r="C286" s="24">
        <f t="shared" ref="C286:H287" si="30">SUM(C284)</f>
        <v>150</v>
      </c>
      <c r="D286" s="24">
        <f t="shared" si="30"/>
        <v>4.3499999999999996</v>
      </c>
      <c r="E286" s="24">
        <f t="shared" si="30"/>
        <v>3.75</v>
      </c>
      <c r="F286" s="24">
        <f t="shared" si="30"/>
        <v>6</v>
      </c>
      <c r="G286" s="24">
        <f t="shared" si="30"/>
        <v>75</v>
      </c>
      <c r="H286" s="24">
        <f t="shared" si="30"/>
        <v>1.05</v>
      </c>
    </row>
    <row r="287" spans="1:8" x14ac:dyDescent="0.25">
      <c r="A287" s="23"/>
      <c r="B287" s="76"/>
      <c r="C287" s="24">
        <f t="shared" si="30"/>
        <v>150</v>
      </c>
      <c r="D287" s="24">
        <f t="shared" si="30"/>
        <v>4.3499999999999996</v>
      </c>
      <c r="E287" s="24">
        <f t="shared" si="30"/>
        <v>3.75</v>
      </c>
      <c r="F287" s="24">
        <f t="shared" si="30"/>
        <v>6</v>
      </c>
      <c r="G287" s="24">
        <f t="shared" si="30"/>
        <v>75</v>
      </c>
      <c r="H287" s="24">
        <f t="shared" si="30"/>
        <v>1.05</v>
      </c>
    </row>
    <row r="288" spans="1:8" x14ac:dyDescent="0.25">
      <c r="A288" s="25"/>
      <c r="B288" s="77" t="s">
        <v>14</v>
      </c>
      <c r="C288" s="78"/>
      <c r="D288" s="78"/>
      <c r="E288" s="78"/>
      <c r="F288" s="78"/>
      <c r="G288" s="78"/>
      <c r="H288" s="79"/>
    </row>
    <row r="289" spans="1:8" x14ac:dyDescent="0.25">
      <c r="A289" s="100">
        <v>54</v>
      </c>
      <c r="B289" s="67" t="s">
        <v>113</v>
      </c>
      <c r="C289" s="1">
        <v>30</v>
      </c>
      <c r="D289" s="1">
        <v>0.3</v>
      </c>
      <c r="E289" s="1">
        <v>0.1</v>
      </c>
      <c r="F289" s="1">
        <v>1.1000000000000001</v>
      </c>
      <c r="G289" s="1">
        <v>6.4</v>
      </c>
      <c r="H289" s="1">
        <v>2</v>
      </c>
    </row>
    <row r="290" spans="1:8" x14ac:dyDescent="0.25">
      <c r="A290" s="101"/>
      <c r="B290" s="106"/>
      <c r="C290" s="1">
        <v>50</v>
      </c>
      <c r="D290" s="1">
        <v>0.4</v>
      </c>
      <c r="E290" s="1">
        <v>0.2</v>
      </c>
      <c r="F290" s="1">
        <v>1.8</v>
      </c>
      <c r="G290" s="1">
        <v>10.6</v>
      </c>
      <c r="H290" s="1">
        <v>3.3</v>
      </c>
    </row>
    <row r="291" spans="1:8" x14ac:dyDescent="0.25">
      <c r="A291" s="69">
        <v>81</v>
      </c>
      <c r="B291" s="54" t="s">
        <v>48</v>
      </c>
      <c r="C291" s="1">
        <v>150</v>
      </c>
      <c r="D291" s="1">
        <v>6.2</v>
      </c>
      <c r="E291" s="1">
        <v>3.7</v>
      </c>
      <c r="F291" s="1">
        <v>12</v>
      </c>
      <c r="G291" s="1">
        <v>106.8</v>
      </c>
      <c r="H291" s="1">
        <v>0.6</v>
      </c>
    </row>
    <row r="292" spans="1:8" x14ac:dyDescent="0.25">
      <c r="A292" s="70"/>
      <c r="B292" s="93"/>
      <c r="C292" s="1">
        <v>200</v>
      </c>
      <c r="D292" s="1">
        <v>8.3000000000000007</v>
      </c>
      <c r="E292" s="1">
        <v>4.9000000000000004</v>
      </c>
      <c r="F292" s="1">
        <v>16</v>
      </c>
      <c r="G292" s="1">
        <v>142.4</v>
      </c>
      <c r="H292" s="1">
        <v>0.8</v>
      </c>
    </row>
    <row r="293" spans="1:8" x14ac:dyDescent="0.25">
      <c r="A293" s="56">
        <v>115</v>
      </c>
      <c r="B293" s="56" t="s">
        <v>15</v>
      </c>
      <c r="C293" s="1">
        <v>15</v>
      </c>
      <c r="D293" s="1">
        <v>1.8</v>
      </c>
      <c r="E293" s="1">
        <v>0.2</v>
      </c>
      <c r="F293" s="1">
        <v>11.4</v>
      </c>
      <c r="G293" s="1">
        <v>55.2</v>
      </c>
      <c r="H293" s="1">
        <v>0</v>
      </c>
    </row>
    <row r="294" spans="1:8" x14ac:dyDescent="0.25">
      <c r="A294" s="57"/>
      <c r="B294" s="57"/>
      <c r="C294" s="1">
        <v>15</v>
      </c>
      <c r="D294" s="1">
        <v>1.8</v>
      </c>
      <c r="E294" s="1">
        <v>0.2</v>
      </c>
      <c r="F294" s="1">
        <v>11.4</v>
      </c>
      <c r="G294" s="1">
        <v>55.2</v>
      </c>
      <c r="H294" s="1">
        <v>0</v>
      </c>
    </row>
    <row r="295" spans="1:8" x14ac:dyDescent="0.25">
      <c r="A295" s="56">
        <v>256</v>
      </c>
      <c r="B295" s="54" t="s">
        <v>103</v>
      </c>
      <c r="C295" s="1">
        <v>65</v>
      </c>
      <c r="D295" s="1">
        <v>8.25</v>
      </c>
      <c r="E295" s="1">
        <v>2.69</v>
      </c>
      <c r="F295" s="1">
        <v>6.68</v>
      </c>
      <c r="G295" s="1">
        <v>84</v>
      </c>
      <c r="H295" s="1">
        <v>2.12</v>
      </c>
    </row>
    <row r="296" spans="1:8" x14ac:dyDescent="0.25">
      <c r="A296" s="57"/>
      <c r="B296" s="55"/>
      <c r="C296" s="1">
        <v>85</v>
      </c>
      <c r="D296" s="1">
        <v>11.16</v>
      </c>
      <c r="E296" s="1">
        <v>3.9</v>
      </c>
      <c r="F296" s="1">
        <v>9.0399999999999991</v>
      </c>
      <c r="G296" s="1">
        <v>116</v>
      </c>
      <c r="H296" s="1">
        <v>3.06</v>
      </c>
    </row>
    <row r="297" spans="1:8" x14ac:dyDescent="0.25">
      <c r="A297" s="69">
        <v>128</v>
      </c>
      <c r="B297" s="54" t="s">
        <v>78</v>
      </c>
      <c r="C297" s="1">
        <v>135</v>
      </c>
      <c r="D297" s="1">
        <v>3</v>
      </c>
      <c r="E297" s="1">
        <v>8</v>
      </c>
      <c r="F297" s="1">
        <v>16</v>
      </c>
      <c r="G297" s="1">
        <v>156</v>
      </c>
      <c r="H297" s="1">
        <v>16</v>
      </c>
    </row>
    <row r="298" spans="1:8" x14ac:dyDescent="0.25">
      <c r="A298" s="70"/>
      <c r="B298" s="55"/>
      <c r="C298" s="1">
        <v>155</v>
      </c>
      <c r="D298" s="1">
        <v>3</v>
      </c>
      <c r="E298" s="1">
        <v>9</v>
      </c>
      <c r="F298" s="1">
        <v>18</v>
      </c>
      <c r="G298" s="1">
        <v>180</v>
      </c>
      <c r="H298" s="1">
        <v>18</v>
      </c>
    </row>
    <row r="299" spans="1:8" x14ac:dyDescent="0.25">
      <c r="A299" s="102">
        <v>375</v>
      </c>
      <c r="B299" s="104" t="s">
        <v>92</v>
      </c>
      <c r="C299" s="9">
        <v>150</v>
      </c>
      <c r="D299" s="9">
        <v>0.23</v>
      </c>
      <c r="E299" s="9">
        <v>0.09</v>
      </c>
      <c r="F299" s="9">
        <v>16.61</v>
      </c>
      <c r="G299" s="9">
        <v>68.099999999999994</v>
      </c>
      <c r="H299" s="9">
        <v>19.350000000000001</v>
      </c>
    </row>
    <row r="300" spans="1:8" x14ac:dyDescent="0.25">
      <c r="A300" s="103"/>
      <c r="B300" s="105"/>
      <c r="C300" s="9">
        <v>180</v>
      </c>
      <c r="D300" s="9">
        <v>0.27</v>
      </c>
      <c r="E300" s="9">
        <v>0.11</v>
      </c>
      <c r="F300" s="9">
        <v>19.940000000000001</v>
      </c>
      <c r="G300" s="9">
        <v>81.72</v>
      </c>
      <c r="H300" s="9">
        <v>23.22</v>
      </c>
    </row>
    <row r="301" spans="1:8" x14ac:dyDescent="0.25">
      <c r="A301" s="102">
        <v>2</v>
      </c>
      <c r="B301" s="104" t="s">
        <v>16</v>
      </c>
      <c r="C301" s="9">
        <v>30</v>
      </c>
      <c r="D301" s="9">
        <v>2</v>
      </c>
      <c r="E301" s="9">
        <v>0.4</v>
      </c>
      <c r="F301" s="9">
        <v>10</v>
      </c>
      <c r="G301" s="9">
        <v>51.2</v>
      </c>
      <c r="H301" s="9">
        <v>0</v>
      </c>
    </row>
    <row r="302" spans="1:8" x14ac:dyDescent="0.25">
      <c r="A302" s="103"/>
      <c r="B302" s="105"/>
      <c r="C302" s="9">
        <v>40</v>
      </c>
      <c r="D302" s="9">
        <v>2.6</v>
      </c>
      <c r="E302" s="9">
        <v>0.5</v>
      </c>
      <c r="F302" s="9">
        <v>13.4</v>
      </c>
      <c r="G302" s="9">
        <v>68</v>
      </c>
      <c r="H302" s="9">
        <v>0</v>
      </c>
    </row>
    <row r="303" spans="1:8" x14ac:dyDescent="0.25">
      <c r="A303" s="23"/>
      <c r="B303" s="84" t="s">
        <v>12</v>
      </c>
      <c r="C303" s="34">
        <f t="shared" ref="C303:H303" si="31">C289+C291+C293+C297+C299+C301</f>
        <v>510</v>
      </c>
      <c r="D303" s="24">
        <f t="shared" si="31"/>
        <v>13.530000000000001</v>
      </c>
      <c r="E303" s="24">
        <f t="shared" si="31"/>
        <v>12.49</v>
      </c>
      <c r="F303" s="24">
        <f t="shared" si="31"/>
        <v>67.11</v>
      </c>
      <c r="G303" s="24">
        <f t="shared" si="31"/>
        <v>443.7</v>
      </c>
      <c r="H303" s="24">
        <f t="shared" si="31"/>
        <v>37.950000000000003</v>
      </c>
    </row>
    <row r="304" spans="1:8" x14ac:dyDescent="0.25">
      <c r="A304" s="23"/>
      <c r="B304" s="85"/>
      <c r="C304" s="24">
        <f t="shared" ref="C304:H304" si="32">C290+C292+C296+C298+C300+C302</f>
        <v>710</v>
      </c>
      <c r="D304" s="24">
        <f t="shared" si="32"/>
        <v>25.73</v>
      </c>
      <c r="E304" s="24">
        <f t="shared" si="32"/>
        <v>18.61</v>
      </c>
      <c r="F304" s="24">
        <f t="shared" si="32"/>
        <v>78.180000000000007</v>
      </c>
      <c r="G304" s="24">
        <f t="shared" si="32"/>
        <v>598.72</v>
      </c>
      <c r="H304" s="24">
        <f t="shared" si="32"/>
        <v>48.379999999999995</v>
      </c>
    </row>
    <row r="305" spans="1:8" x14ac:dyDescent="0.25">
      <c r="A305" s="25"/>
      <c r="B305" s="77" t="s">
        <v>17</v>
      </c>
      <c r="C305" s="78"/>
      <c r="D305" s="78"/>
      <c r="E305" s="78"/>
      <c r="F305" s="78"/>
      <c r="G305" s="78"/>
      <c r="H305" s="79"/>
    </row>
    <row r="306" spans="1:8" x14ac:dyDescent="0.25">
      <c r="A306" s="65">
        <v>458</v>
      </c>
      <c r="B306" s="73" t="s">
        <v>28</v>
      </c>
      <c r="C306" s="26">
        <v>60</v>
      </c>
      <c r="D306" s="26">
        <v>7.9</v>
      </c>
      <c r="E306" s="26">
        <v>4.7</v>
      </c>
      <c r="F306" s="26">
        <v>25.02</v>
      </c>
      <c r="G306" s="26">
        <v>173</v>
      </c>
      <c r="H306" s="26">
        <v>0.04</v>
      </c>
    </row>
    <row r="307" spans="1:8" x14ac:dyDescent="0.25">
      <c r="A307" s="66"/>
      <c r="B307" s="74"/>
      <c r="C307" s="26">
        <v>60</v>
      </c>
      <c r="D307" s="26">
        <v>7.9</v>
      </c>
      <c r="E307" s="26">
        <v>4.7</v>
      </c>
      <c r="F307" s="26">
        <v>25.02</v>
      </c>
      <c r="G307" s="26">
        <v>173</v>
      </c>
      <c r="H307" s="26">
        <v>0.04</v>
      </c>
    </row>
    <row r="308" spans="1:8" x14ac:dyDescent="0.25">
      <c r="A308" s="100">
        <v>400</v>
      </c>
      <c r="B308" s="67" t="s">
        <v>29</v>
      </c>
      <c r="C308" s="26">
        <v>150</v>
      </c>
      <c r="D308" s="26">
        <v>4.58</v>
      </c>
      <c r="E308" s="26">
        <v>4.08</v>
      </c>
      <c r="F308" s="26">
        <v>7.58</v>
      </c>
      <c r="G308" s="26">
        <v>85</v>
      </c>
      <c r="H308" s="26">
        <v>2.0499999999999998</v>
      </c>
    </row>
    <row r="309" spans="1:8" x14ac:dyDescent="0.25">
      <c r="A309" s="101"/>
      <c r="B309" s="68"/>
      <c r="C309" s="26">
        <v>180</v>
      </c>
      <c r="D309" s="26">
        <v>5.48</v>
      </c>
      <c r="E309" s="26">
        <v>4.88</v>
      </c>
      <c r="F309" s="26">
        <v>9.07</v>
      </c>
      <c r="G309" s="26">
        <v>102</v>
      </c>
      <c r="H309" s="26">
        <v>2.46</v>
      </c>
    </row>
    <row r="310" spans="1:8" x14ac:dyDescent="0.25">
      <c r="A310" s="23"/>
      <c r="B310" s="75" t="s">
        <v>12</v>
      </c>
      <c r="C310" s="24">
        <f t="shared" ref="C310:H311" si="33">C306+C308</f>
        <v>210</v>
      </c>
      <c r="D310" s="24">
        <f t="shared" si="33"/>
        <v>12.48</v>
      </c>
      <c r="E310" s="24">
        <f t="shared" si="33"/>
        <v>8.7800000000000011</v>
      </c>
      <c r="F310" s="24">
        <f t="shared" si="33"/>
        <v>32.6</v>
      </c>
      <c r="G310" s="24">
        <f t="shared" si="33"/>
        <v>258</v>
      </c>
      <c r="H310" s="24">
        <f t="shared" si="33"/>
        <v>2.09</v>
      </c>
    </row>
    <row r="311" spans="1:8" x14ac:dyDescent="0.25">
      <c r="A311" s="23"/>
      <c r="B311" s="76"/>
      <c r="C311" s="24">
        <f t="shared" si="33"/>
        <v>240</v>
      </c>
      <c r="D311" s="24">
        <f t="shared" si="33"/>
        <v>13.38</v>
      </c>
      <c r="E311" s="24">
        <f t="shared" si="33"/>
        <v>9.58</v>
      </c>
      <c r="F311" s="24">
        <f t="shared" si="33"/>
        <v>34.090000000000003</v>
      </c>
      <c r="G311" s="24">
        <f t="shared" si="33"/>
        <v>275</v>
      </c>
      <c r="H311" s="24">
        <f t="shared" si="33"/>
        <v>2.5</v>
      </c>
    </row>
    <row r="312" spans="1:8" x14ac:dyDescent="0.25">
      <c r="A312" s="23"/>
      <c r="B312" s="75" t="s">
        <v>18</v>
      </c>
      <c r="C312" s="24">
        <f t="shared" ref="C312:H313" si="34">SUM(C281,C286,C303,C310,)</f>
        <v>1185</v>
      </c>
      <c r="D312" s="24">
        <f t="shared" si="34"/>
        <v>47.760000000000005</v>
      </c>
      <c r="E312" s="24">
        <f t="shared" si="34"/>
        <v>52.12</v>
      </c>
      <c r="F312" s="24">
        <f t="shared" si="34"/>
        <v>143.60999999999999</v>
      </c>
      <c r="G312" s="24">
        <f t="shared" si="34"/>
        <v>1226.7</v>
      </c>
      <c r="H312" s="24">
        <f t="shared" si="34"/>
        <v>41.66</v>
      </c>
    </row>
    <row r="313" spans="1:8" x14ac:dyDescent="0.25">
      <c r="A313" s="23"/>
      <c r="B313" s="76"/>
      <c r="C313" s="24">
        <f t="shared" si="34"/>
        <v>1480</v>
      </c>
      <c r="D313" s="24">
        <f t="shared" si="34"/>
        <v>64.759999999999991</v>
      </c>
      <c r="E313" s="24">
        <f t="shared" si="34"/>
        <v>64.240000000000009</v>
      </c>
      <c r="F313" s="24">
        <f t="shared" si="34"/>
        <v>165.67000000000002</v>
      </c>
      <c r="G313" s="24">
        <f t="shared" si="34"/>
        <v>1440.52</v>
      </c>
      <c r="H313" s="24">
        <f t="shared" si="34"/>
        <v>52.679999999999993</v>
      </c>
    </row>
    <row r="314" spans="1:8" x14ac:dyDescent="0.25">
      <c r="A314" s="33"/>
      <c r="B314" s="33"/>
      <c r="C314" s="33"/>
      <c r="D314" s="33"/>
      <c r="E314" s="33"/>
      <c r="F314" s="33"/>
      <c r="G314" s="33"/>
      <c r="H314" s="33"/>
    </row>
    <row r="316" spans="1:8" x14ac:dyDescent="0.25">
      <c r="A316" s="90" t="s">
        <v>38</v>
      </c>
      <c r="B316" s="28"/>
      <c r="C316" s="91" t="s">
        <v>1</v>
      </c>
      <c r="D316" s="92" t="s">
        <v>2</v>
      </c>
      <c r="E316" s="92"/>
      <c r="F316" s="92"/>
      <c r="G316" s="92" t="s">
        <v>3</v>
      </c>
      <c r="H316" s="92" t="s">
        <v>4</v>
      </c>
    </row>
    <row r="317" spans="1:8" x14ac:dyDescent="0.25">
      <c r="A317" s="90"/>
      <c r="B317" s="29" t="s">
        <v>20</v>
      </c>
      <c r="C317" s="91"/>
      <c r="D317" s="29" t="s">
        <v>6</v>
      </c>
      <c r="E317" s="29" t="s">
        <v>7</v>
      </c>
      <c r="F317" s="29" t="s">
        <v>8</v>
      </c>
      <c r="G317" s="92"/>
      <c r="H317" s="92"/>
    </row>
    <row r="318" spans="1:8" x14ac:dyDescent="0.25">
      <c r="A318" s="25" t="s">
        <v>9</v>
      </c>
      <c r="B318" s="78" t="s">
        <v>10</v>
      </c>
      <c r="C318" s="78"/>
      <c r="D318" s="78"/>
      <c r="E318" s="78"/>
      <c r="F318" s="78"/>
      <c r="G318" s="78"/>
      <c r="H318" s="79"/>
    </row>
    <row r="319" spans="1:8" x14ac:dyDescent="0.25">
      <c r="A319" s="69">
        <v>94</v>
      </c>
      <c r="B319" s="54" t="s">
        <v>39</v>
      </c>
      <c r="C319" s="1">
        <v>152</v>
      </c>
      <c r="D319" s="1">
        <v>5.0999999999999996</v>
      </c>
      <c r="E319" s="1">
        <v>6.2</v>
      </c>
      <c r="F319" s="1">
        <v>16.399999999999999</v>
      </c>
      <c r="G319" s="1">
        <v>138.30000000000001</v>
      </c>
      <c r="H319" s="1">
        <v>0.6</v>
      </c>
    </row>
    <row r="320" spans="1:8" x14ac:dyDescent="0.25">
      <c r="A320" s="70"/>
      <c r="B320" s="55"/>
      <c r="C320" s="1">
        <v>183</v>
      </c>
      <c r="D320" s="1">
        <v>6.1</v>
      </c>
      <c r="E320" s="1">
        <v>7.4</v>
      </c>
      <c r="F320" s="1">
        <v>19.7</v>
      </c>
      <c r="G320" s="1">
        <v>166</v>
      </c>
      <c r="H320" s="1">
        <v>0.7</v>
      </c>
    </row>
    <row r="321" spans="1:8" x14ac:dyDescent="0.25">
      <c r="A321" s="82">
        <v>1</v>
      </c>
      <c r="B321" s="54" t="s">
        <v>21</v>
      </c>
      <c r="C321" s="6" t="s">
        <v>124</v>
      </c>
      <c r="D321" s="1">
        <v>2.5</v>
      </c>
      <c r="E321" s="1">
        <v>6.6</v>
      </c>
      <c r="F321" s="1">
        <v>12.8</v>
      </c>
      <c r="G321" s="1">
        <v>119</v>
      </c>
      <c r="H321" s="1">
        <v>0.02</v>
      </c>
    </row>
    <row r="322" spans="1:8" x14ac:dyDescent="0.25">
      <c r="A322" s="83"/>
      <c r="B322" s="55"/>
      <c r="C322" s="6" t="s">
        <v>125</v>
      </c>
      <c r="D322" s="1">
        <v>2.7</v>
      </c>
      <c r="E322" s="1">
        <v>8.5</v>
      </c>
      <c r="F322" s="1">
        <v>16.5</v>
      </c>
      <c r="G322" s="1">
        <v>153</v>
      </c>
      <c r="H322" s="1">
        <v>0.03</v>
      </c>
    </row>
    <row r="323" spans="1:8" x14ac:dyDescent="0.25">
      <c r="A323" s="56">
        <v>397</v>
      </c>
      <c r="B323" s="54" t="s">
        <v>22</v>
      </c>
      <c r="C323" s="1">
        <v>150</v>
      </c>
      <c r="D323" s="1">
        <v>3.2</v>
      </c>
      <c r="E323" s="1">
        <v>2.7</v>
      </c>
      <c r="F323" s="1">
        <v>12.9</v>
      </c>
      <c r="G323" s="1">
        <v>89</v>
      </c>
      <c r="H323" s="1">
        <v>1.2</v>
      </c>
    </row>
    <row r="324" spans="1:8" x14ac:dyDescent="0.25">
      <c r="A324" s="83"/>
      <c r="B324" s="55"/>
      <c r="C324" s="1">
        <v>180</v>
      </c>
      <c r="D324" s="1">
        <v>3.7</v>
      </c>
      <c r="E324" s="1">
        <v>3.2</v>
      </c>
      <c r="F324" s="1">
        <v>15.8</v>
      </c>
      <c r="G324" s="1">
        <v>107</v>
      </c>
      <c r="H324" s="1">
        <v>1.4</v>
      </c>
    </row>
    <row r="325" spans="1:8" x14ac:dyDescent="0.25">
      <c r="A325" s="23"/>
      <c r="B325" s="84" t="s">
        <v>12</v>
      </c>
      <c r="C325" s="34">
        <f>C319+C321+C323</f>
        <v>337</v>
      </c>
      <c r="D325" s="24">
        <f t="shared" ref="D325:H326" si="35">SUM(D319,D321,D323,)</f>
        <v>10.8</v>
      </c>
      <c r="E325" s="24">
        <f t="shared" si="35"/>
        <v>15.5</v>
      </c>
      <c r="F325" s="24">
        <f t="shared" si="35"/>
        <v>42.1</v>
      </c>
      <c r="G325" s="24">
        <f t="shared" si="35"/>
        <v>346.3</v>
      </c>
      <c r="H325" s="24">
        <f t="shared" si="35"/>
        <v>1.8199999999999998</v>
      </c>
    </row>
    <row r="326" spans="1:8" x14ac:dyDescent="0.25">
      <c r="A326" s="23"/>
      <c r="B326" s="85"/>
      <c r="C326" s="34">
        <f>C320+C322+C324</f>
        <v>408</v>
      </c>
      <c r="D326" s="24">
        <f t="shared" si="35"/>
        <v>12.5</v>
      </c>
      <c r="E326" s="24">
        <f t="shared" si="35"/>
        <v>19.100000000000001</v>
      </c>
      <c r="F326" s="24">
        <f t="shared" si="35"/>
        <v>52</v>
      </c>
      <c r="G326" s="24">
        <f t="shared" si="35"/>
        <v>426</v>
      </c>
      <c r="H326" s="24">
        <f t="shared" si="35"/>
        <v>2.13</v>
      </c>
    </row>
    <row r="327" spans="1:8" x14ac:dyDescent="0.25">
      <c r="A327" s="25"/>
      <c r="B327" s="78" t="s">
        <v>13</v>
      </c>
      <c r="C327" s="78"/>
      <c r="D327" s="78"/>
      <c r="E327" s="78"/>
      <c r="F327" s="78"/>
      <c r="G327" s="78"/>
      <c r="H327" s="79"/>
    </row>
    <row r="328" spans="1:8" x14ac:dyDescent="0.25">
      <c r="A328" s="73">
        <v>399</v>
      </c>
      <c r="B328" s="67" t="s">
        <v>47</v>
      </c>
      <c r="C328" s="31">
        <v>150</v>
      </c>
      <c r="D328" s="31">
        <v>0.7</v>
      </c>
      <c r="E328" s="31">
        <v>0</v>
      </c>
      <c r="F328" s="31">
        <v>15.1</v>
      </c>
      <c r="G328" s="31">
        <v>63.4</v>
      </c>
      <c r="H328" s="31">
        <v>3</v>
      </c>
    </row>
    <row r="329" spans="1:8" x14ac:dyDescent="0.25">
      <c r="A329" s="99"/>
      <c r="B329" s="68"/>
      <c r="C329" s="26">
        <v>150</v>
      </c>
      <c r="D329" s="27">
        <v>0.7</v>
      </c>
      <c r="E329" s="27">
        <v>0</v>
      </c>
      <c r="F329" s="27">
        <v>15.1</v>
      </c>
      <c r="G329" s="27">
        <v>63.4</v>
      </c>
      <c r="H329" s="27">
        <v>3</v>
      </c>
    </row>
    <row r="330" spans="1:8" x14ac:dyDescent="0.25">
      <c r="A330" s="32"/>
      <c r="B330" s="84" t="s">
        <v>12</v>
      </c>
      <c r="C330" s="24">
        <f t="shared" ref="C330:H331" si="36">SUM(C328)</f>
        <v>150</v>
      </c>
      <c r="D330" s="24">
        <f t="shared" si="36"/>
        <v>0.7</v>
      </c>
      <c r="E330" s="24">
        <f t="shared" si="36"/>
        <v>0</v>
      </c>
      <c r="F330" s="24">
        <f t="shared" si="36"/>
        <v>15.1</v>
      </c>
      <c r="G330" s="24">
        <f t="shared" si="36"/>
        <v>63.4</v>
      </c>
      <c r="H330" s="24">
        <f t="shared" si="36"/>
        <v>3</v>
      </c>
    </row>
    <row r="331" spans="1:8" x14ac:dyDescent="0.25">
      <c r="A331" s="23"/>
      <c r="B331" s="85"/>
      <c r="C331" s="24">
        <f t="shared" si="36"/>
        <v>150</v>
      </c>
      <c r="D331" s="24">
        <f t="shared" si="36"/>
        <v>0.7</v>
      </c>
      <c r="E331" s="24">
        <f t="shared" si="36"/>
        <v>0</v>
      </c>
      <c r="F331" s="24">
        <f t="shared" si="36"/>
        <v>15.1</v>
      </c>
      <c r="G331" s="24">
        <f t="shared" si="36"/>
        <v>63.4</v>
      </c>
      <c r="H331" s="24">
        <f t="shared" si="36"/>
        <v>3</v>
      </c>
    </row>
    <row r="332" spans="1:8" x14ac:dyDescent="0.25">
      <c r="A332" s="25"/>
      <c r="B332" s="77" t="s">
        <v>14</v>
      </c>
      <c r="C332" s="78"/>
      <c r="D332" s="78"/>
      <c r="E332" s="78"/>
      <c r="F332" s="78"/>
      <c r="G332" s="78"/>
      <c r="H332" s="79"/>
    </row>
    <row r="333" spans="1:8" x14ac:dyDescent="0.25">
      <c r="A333" s="69">
        <v>27</v>
      </c>
      <c r="B333" s="54" t="s">
        <v>34</v>
      </c>
      <c r="C333" s="1">
        <v>30</v>
      </c>
      <c r="D333" s="1">
        <v>0.4</v>
      </c>
      <c r="E333" s="1">
        <v>0.9</v>
      </c>
      <c r="F333" s="1">
        <v>4.5999999999999996</v>
      </c>
      <c r="G333" s="1">
        <v>18.7</v>
      </c>
      <c r="H333" s="1">
        <v>1.3</v>
      </c>
    </row>
    <row r="334" spans="1:8" x14ac:dyDescent="0.25">
      <c r="A334" s="70"/>
      <c r="B334" s="55"/>
      <c r="C334" s="1">
        <v>50</v>
      </c>
      <c r="D334" s="1">
        <v>0.7</v>
      </c>
      <c r="E334" s="1">
        <v>1.5</v>
      </c>
      <c r="F334" s="1">
        <v>7.6</v>
      </c>
      <c r="G334" s="1">
        <v>31.2</v>
      </c>
      <c r="H334" s="1">
        <v>2.1</v>
      </c>
    </row>
    <row r="335" spans="1:8" x14ac:dyDescent="0.25">
      <c r="A335" s="69">
        <v>489</v>
      </c>
      <c r="B335" s="54" t="s">
        <v>54</v>
      </c>
      <c r="C335" s="1">
        <v>184</v>
      </c>
      <c r="D335" s="1">
        <v>1.5</v>
      </c>
      <c r="E335" s="1">
        <v>4.7</v>
      </c>
      <c r="F335" s="1">
        <v>7.2</v>
      </c>
      <c r="G335" s="1">
        <v>90</v>
      </c>
      <c r="H335" s="1">
        <v>9.6</v>
      </c>
    </row>
    <row r="336" spans="1:8" x14ac:dyDescent="0.25">
      <c r="A336" s="70"/>
      <c r="B336" s="93"/>
      <c r="C336" s="1">
        <v>205</v>
      </c>
      <c r="D336" s="1">
        <v>1.7</v>
      </c>
      <c r="E336" s="1">
        <v>5.2</v>
      </c>
      <c r="F336" s="1">
        <v>8</v>
      </c>
      <c r="G336" s="1">
        <v>100</v>
      </c>
      <c r="H336" s="1">
        <v>10.7</v>
      </c>
    </row>
    <row r="337" spans="1:8" x14ac:dyDescent="0.25">
      <c r="A337" s="69">
        <v>282</v>
      </c>
      <c r="B337" s="54" t="s">
        <v>126</v>
      </c>
      <c r="C337" s="1">
        <v>65</v>
      </c>
      <c r="D337" s="1">
        <v>9.3000000000000007</v>
      </c>
      <c r="E337" s="1">
        <v>7.07</v>
      </c>
      <c r="F337" s="1">
        <v>9.6</v>
      </c>
      <c r="G337" s="1">
        <v>139</v>
      </c>
      <c r="H337" s="1">
        <v>0.09</v>
      </c>
    </row>
    <row r="338" spans="1:8" x14ac:dyDescent="0.25">
      <c r="A338" s="70"/>
      <c r="B338" s="55"/>
      <c r="C338" s="1">
        <v>85</v>
      </c>
      <c r="D338" s="1">
        <v>12.4</v>
      </c>
      <c r="E338" s="1">
        <v>9.1999999999999993</v>
      </c>
      <c r="F338" s="1">
        <v>12.5</v>
      </c>
      <c r="G338" s="1">
        <v>183</v>
      </c>
      <c r="H338" s="1">
        <v>0.12</v>
      </c>
    </row>
    <row r="339" spans="1:8" x14ac:dyDescent="0.25">
      <c r="A339" s="69">
        <v>205</v>
      </c>
      <c r="B339" s="54" t="s">
        <v>63</v>
      </c>
      <c r="C339" s="1">
        <v>115</v>
      </c>
      <c r="D339" s="1">
        <v>4.2</v>
      </c>
      <c r="E339" s="1">
        <v>3.2</v>
      </c>
      <c r="F339" s="1">
        <v>20.100000000000001</v>
      </c>
      <c r="G339" s="1">
        <v>138</v>
      </c>
      <c r="H339" s="1">
        <v>0</v>
      </c>
    </row>
    <row r="340" spans="1:8" x14ac:dyDescent="0.25">
      <c r="A340" s="70"/>
      <c r="B340" s="93"/>
      <c r="C340" s="1">
        <v>135</v>
      </c>
      <c r="D340" s="1">
        <v>4.9000000000000004</v>
      </c>
      <c r="E340" s="1">
        <v>3.8</v>
      </c>
      <c r="F340" s="1">
        <v>23.6</v>
      </c>
      <c r="G340" s="1">
        <v>163</v>
      </c>
      <c r="H340" s="1">
        <v>0</v>
      </c>
    </row>
    <row r="341" spans="1:8" x14ac:dyDescent="0.25">
      <c r="A341" s="69">
        <v>376</v>
      </c>
      <c r="B341" s="54" t="s">
        <v>85</v>
      </c>
      <c r="C341" s="1">
        <v>150</v>
      </c>
      <c r="D341" s="1">
        <v>0.45</v>
      </c>
      <c r="E341" s="1">
        <v>0</v>
      </c>
      <c r="F341" s="1">
        <v>23.5</v>
      </c>
      <c r="G341" s="1">
        <v>93</v>
      </c>
      <c r="H341" s="1">
        <v>2.7</v>
      </c>
    </row>
    <row r="342" spans="1:8" x14ac:dyDescent="0.25">
      <c r="A342" s="70"/>
      <c r="B342" s="55"/>
      <c r="C342" s="1">
        <v>180</v>
      </c>
      <c r="D342" s="1">
        <v>0.54</v>
      </c>
      <c r="E342" s="1">
        <v>0</v>
      </c>
      <c r="F342" s="1">
        <v>28.2</v>
      </c>
      <c r="G342" s="1">
        <v>105</v>
      </c>
      <c r="H342" s="1">
        <v>3.2</v>
      </c>
    </row>
    <row r="343" spans="1:8" x14ac:dyDescent="0.25">
      <c r="A343" s="56">
        <v>2</v>
      </c>
      <c r="B343" s="94" t="s">
        <v>16</v>
      </c>
      <c r="C343" s="1">
        <v>30</v>
      </c>
      <c r="D343" s="1">
        <v>2</v>
      </c>
      <c r="E343" s="1">
        <v>0.4</v>
      </c>
      <c r="F343" s="1">
        <v>10</v>
      </c>
      <c r="G343" s="1">
        <v>51.2</v>
      </c>
      <c r="H343" s="1">
        <v>0</v>
      </c>
    </row>
    <row r="344" spans="1:8" x14ac:dyDescent="0.25">
      <c r="A344" s="57"/>
      <c r="B344" s="93"/>
      <c r="C344" s="1">
        <v>40</v>
      </c>
      <c r="D344" s="1">
        <v>2.6</v>
      </c>
      <c r="E344" s="1">
        <v>0.5</v>
      </c>
      <c r="F344" s="1">
        <v>13.4</v>
      </c>
      <c r="G344" s="1">
        <v>68</v>
      </c>
      <c r="H344" s="1">
        <v>0</v>
      </c>
    </row>
    <row r="345" spans="1:8" x14ac:dyDescent="0.25">
      <c r="A345" s="23"/>
      <c r="B345" s="84" t="s">
        <v>12</v>
      </c>
      <c r="C345" s="24">
        <f>C333+C335+C337+C339+C341+C343</f>
        <v>574</v>
      </c>
      <c r="D345" s="24">
        <v>15.59</v>
      </c>
      <c r="E345" s="24">
        <f t="shared" ref="D345:H346" si="37">SUM(E333,E335,E337,E339,E341,E343,)</f>
        <v>16.27</v>
      </c>
      <c r="F345" s="24">
        <f t="shared" si="37"/>
        <v>75</v>
      </c>
      <c r="G345" s="24">
        <f t="shared" si="37"/>
        <v>529.9</v>
      </c>
      <c r="H345" s="24">
        <f t="shared" si="37"/>
        <v>13.690000000000001</v>
      </c>
    </row>
    <row r="346" spans="1:8" x14ac:dyDescent="0.25">
      <c r="A346" s="23"/>
      <c r="B346" s="85"/>
      <c r="C346" s="24">
        <f>C334+C336+C338+C340+C342+C344</f>
        <v>695</v>
      </c>
      <c r="D346" s="24">
        <f t="shared" si="37"/>
        <v>22.840000000000003</v>
      </c>
      <c r="E346" s="24">
        <f t="shared" si="37"/>
        <v>20.2</v>
      </c>
      <c r="F346" s="24">
        <f t="shared" si="37"/>
        <v>93.300000000000011</v>
      </c>
      <c r="G346" s="24">
        <f t="shared" si="37"/>
        <v>650.20000000000005</v>
      </c>
      <c r="H346" s="24">
        <f t="shared" si="37"/>
        <v>16.119999999999997</v>
      </c>
    </row>
    <row r="347" spans="1:8" x14ac:dyDescent="0.25">
      <c r="A347" s="25"/>
      <c r="B347" s="77" t="s">
        <v>17</v>
      </c>
      <c r="C347" s="78"/>
      <c r="D347" s="78"/>
      <c r="E347" s="78"/>
      <c r="F347" s="78"/>
      <c r="G347" s="78"/>
      <c r="H347" s="79"/>
    </row>
    <row r="348" spans="1:8" x14ac:dyDescent="0.25">
      <c r="A348" s="69" t="s">
        <v>89</v>
      </c>
      <c r="B348" s="54" t="s">
        <v>111</v>
      </c>
      <c r="C348" s="1">
        <v>115</v>
      </c>
      <c r="D348" s="1">
        <v>2</v>
      </c>
      <c r="E348" s="1">
        <v>2.2999999999999998</v>
      </c>
      <c r="F348" s="1">
        <v>13.8</v>
      </c>
      <c r="G348" s="1">
        <v>87.5</v>
      </c>
      <c r="H348" s="1">
        <v>0</v>
      </c>
    </row>
    <row r="349" spans="1:8" x14ac:dyDescent="0.25">
      <c r="A349" s="70"/>
      <c r="B349" s="55"/>
      <c r="C349" s="1">
        <v>115</v>
      </c>
      <c r="D349" s="1">
        <v>2</v>
      </c>
      <c r="E349" s="1">
        <v>2.2999999999999998</v>
      </c>
      <c r="F349" s="1">
        <v>13.8</v>
      </c>
      <c r="G349" s="1">
        <v>87.5</v>
      </c>
      <c r="H349" s="1">
        <v>0</v>
      </c>
    </row>
    <row r="350" spans="1:8" x14ac:dyDescent="0.25">
      <c r="A350" s="56">
        <v>392</v>
      </c>
      <c r="B350" s="54" t="s">
        <v>82</v>
      </c>
      <c r="C350" s="1">
        <v>150</v>
      </c>
      <c r="D350" s="1">
        <v>0.15</v>
      </c>
      <c r="E350" s="1">
        <v>0</v>
      </c>
      <c r="F350" s="1">
        <v>11.2</v>
      </c>
      <c r="G350" s="1">
        <v>43.5</v>
      </c>
      <c r="H350" s="1">
        <v>0</v>
      </c>
    </row>
    <row r="351" spans="1:8" ht="16.5" customHeight="1" x14ac:dyDescent="0.25">
      <c r="A351" s="97"/>
      <c r="B351" s="98"/>
      <c r="C351" s="1">
        <v>180</v>
      </c>
      <c r="D351" s="1">
        <v>0.18</v>
      </c>
      <c r="E351" s="1">
        <v>0</v>
      </c>
      <c r="F351" s="1">
        <v>13.4</v>
      </c>
      <c r="G351" s="1">
        <v>52</v>
      </c>
      <c r="H351" s="1">
        <v>0</v>
      </c>
    </row>
    <row r="352" spans="1:8" ht="0.75" customHeight="1" x14ac:dyDescent="0.25">
      <c r="A352" s="57"/>
      <c r="B352" s="55"/>
      <c r="C352" s="1">
        <v>180</v>
      </c>
      <c r="D352" s="1">
        <v>0.18</v>
      </c>
      <c r="E352" s="1">
        <v>0</v>
      </c>
      <c r="F352" s="1">
        <v>13.4</v>
      </c>
      <c r="G352" s="1">
        <v>52.2</v>
      </c>
      <c r="H352" s="1">
        <v>0</v>
      </c>
    </row>
    <row r="353" spans="1:8" ht="19.5" customHeight="1" x14ac:dyDescent="0.25">
      <c r="A353" s="52"/>
      <c r="B353" s="53" t="s">
        <v>114</v>
      </c>
      <c r="C353" s="1">
        <v>25</v>
      </c>
      <c r="D353" s="1">
        <v>1.9</v>
      </c>
      <c r="E353" s="1">
        <v>0.8</v>
      </c>
      <c r="F353" s="1">
        <v>12.5</v>
      </c>
      <c r="G353" s="1">
        <v>65</v>
      </c>
      <c r="H353" s="1">
        <v>0</v>
      </c>
    </row>
    <row r="354" spans="1:8" ht="19.5" customHeight="1" x14ac:dyDescent="0.25">
      <c r="A354" s="52"/>
      <c r="B354" s="53"/>
      <c r="C354" s="1">
        <v>25</v>
      </c>
      <c r="D354" s="1">
        <v>1.9</v>
      </c>
      <c r="E354" s="1">
        <v>0.8</v>
      </c>
      <c r="F354" s="1">
        <v>12.5</v>
      </c>
      <c r="G354" s="1">
        <v>65</v>
      </c>
      <c r="H354" s="1">
        <v>0</v>
      </c>
    </row>
    <row r="355" spans="1:8" x14ac:dyDescent="0.25">
      <c r="A355" s="2"/>
      <c r="B355" s="84" t="s">
        <v>12</v>
      </c>
      <c r="C355" s="24">
        <f>C348+C350</f>
        <v>265</v>
      </c>
      <c r="D355" s="24">
        <f>SUM(D348,D353,)</f>
        <v>3.9</v>
      </c>
      <c r="E355" s="24">
        <f t="shared" ref="E355:H355" si="38">SUM(E348,E353,)</f>
        <v>3.0999999999999996</v>
      </c>
      <c r="F355" s="24">
        <f t="shared" si="38"/>
        <v>26.3</v>
      </c>
      <c r="G355" s="24">
        <f t="shared" si="38"/>
        <v>152.5</v>
      </c>
      <c r="H355" s="24">
        <f t="shared" si="38"/>
        <v>0</v>
      </c>
    </row>
    <row r="356" spans="1:8" x14ac:dyDescent="0.25">
      <c r="A356" s="2"/>
      <c r="B356" s="85"/>
      <c r="C356" s="24">
        <f>C349+C352</f>
        <v>295</v>
      </c>
      <c r="D356" s="24">
        <f>SUM(D349,D354,)</f>
        <v>3.9</v>
      </c>
      <c r="E356" s="24">
        <f t="shared" ref="E356:H356" si="39">SUM(E349,E354,)</f>
        <v>3.0999999999999996</v>
      </c>
      <c r="F356" s="24">
        <f t="shared" si="39"/>
        <v>26.3</v>
      </c>
      <c r="G356" s="24">
        <f t="shared" si="39"/>
        <v>152.5</v>
      </c>
      <c r="H356" s="24">
        <f t="shared" si="39"/>
        <v>0</v>
      </c>
    </row>
    <row r="357" spans="1:8" x14ac:dyDescent="0.25">
      <c r="A357" s="2"/>
      <c r="B357" s="84" t="s">
        <v>18</v>
      </c>
      <c r="C357" s="24">
        <f t="shared" ref="C357:H358" si="40">SUM(C325,C330,C345,C355,)</f>
        <v>1326</v>
      </c>
      <c r="D357" s="24">
        <f t="shared" si="40"/>
        <v>30.99</v>
      </c>
      <c r="E357" s="24">
        <f t="shared" si="40"/>
        <v>34.869999999999997</v>
      </c>
      <c r="F357" s="24">
        <f t="shared" si="40"/>
        <v>158.5</v>
      </c>
      <c r="G357" s="24">
        <f t="shared" si="40"/>
        <v>1092.0999999999999</v>
      </c>
      <c r="H357" s="24">
        <f t="shared" si="40"/>
        <v>18.510000000000002</v>
      </c>
    </row>
    <row r="358" spans="1:8" x14ac:dyDescent="0.25">
      <c r="A358" s="2"/>
      <c r="B358" s="85"/>
      <c r="C358" s="24">
        <f t="shared" si="40"/>
        <v>1548</v>
      </c>
      <c r="D358" s="24">
        <f t="shared" si="40"/>
        <v>39.940000000000005</v>
      </c>
      <c r="E358" s="24">
        <f t="shared" si="40"/>
        <v>42.4</v>
      </c>
      <c r="F358" s="24">
        <f t="shared" si="40"/>
        <v>186.70000000000002</v>
      </c>
      <c r="G358" s="24">
        <f t="shared" si="40"/>
        <v>1292.0999999999999</v>
      </c>
      <c r="H358" s="24">
        <f t="shared" si="40"/>
        <v>21.249999999999996</v>
      </c>
    </row>
    <row r="368" spans="1:8" x14ac:dyDescent="0.25">
      <c r="A368" s="90" t="s">
        <v>40</v>
      </c>
      <c r="B368" s="28"/>
      <c r="C368" s="91" t="s">
        <v>1</v>
      </c>
      <c r="D368" s="92" t="s">
        <v>2</v>
      </c>
      <c r="E368" s="92"/>
      <c r="F368" s="92"/>
      <c r="G368" s="92" t="s">
        <v>3</v>
      </c>
      <c r="H368" s="92" t="s">
        <v>4</v>
      </c>
    </row>
    <row r="369" spans="1:8" x14ac:dyDescent="0.25">
      <c r="A369" s="90"/>
      <c r="B369" s="29" t="s">
        <v>20</v>
      </c>
      <c r="C369" s="91"/>
      <c r="D369" s="29" t="s">
        <v>6</v>
      </c>
      <c r="E369" s="29" t="s">
        <v>7</v>
      </c>
      <c r="F369" s="29" t="s">
        <v>8</v>
      </c>
      <c r="G369" s="92"/>
      <c r="H369" s="92"/>
    </row>
    <row r="370" spans="1:8" x14ac:dyDescent="0.25">
      <c r="A370" s="30" t="s">
        <v>9</v>
      </c>
      <c r="B370" s="95" t="s">
        <v>10</v>
      </c>
      <c r="C370" s="95"/>
      <c r="D370" s="95"/>
      <c r="E370" s="95"/>
      <c r="F370" s="95"/>
      <c r="G370" s="95"/>
      <c r="H370" s="96"/>
    </row>
    <row r="371" spans="1:8" x14ac:dyDescent="0.25">
      <c r="A371" s="69">
        <v>168</v>
      </c>
      <c r="B371" s="54" t="s">
        <v>55</v>
      </c>
      <c r="C371" s="1">
        <v>154</v>
      </c>
      <c r="D371" s="1">
        <v>7.8</v>
      </c>
      <c r="E371" s="1">
        <v>8.3000000000000007</v>
      </c>
      <c r="F371" s="1">
        <v>31.5</v>
      </c>
      <c r="G371" s="1">
        <v>227</v>
      </c>
      <c r="H371" s="1">
        <v>0.1</v>
      </c>
    </row>
    <row r="372" spans="1:8" x14ac:dyDescent="0.25">
      <c r="A372" s="70"/>
      <c r="B372" s="55"/>
      <c r="C372" s="1">
        <v>185</v>
      </c>
      <c r="D372" s="1">
        <v>9.4</v>
      </c>
      <c r="E372" s="1">
        <v>10</v>
      </c>
      <c r="F372" s="1">
        <v>37.799999999999997</v>
      </c>
      <c r="G372" s="1">
        <v>272.39999999999998</v>
      </c>
      <c r="H372" s="1">
        <v>0.12</v>
      </c>
    </row>
    <row r="373" spans="1:8" x14ac:dyDescent="0.25">
      <c r="A373" s="82">
        <v>1</v>
      </c>
      <c r="B373" s="54" t="s">
        <v>21</v>
      </c>
      <c r="C373" s="6" t="s">
        <v>124</v>
      </c>
      <c r="D373" s="1">
        <v>2.5</v>
      </c>
      <c r="E373" s="1">
        <v>6.6</v>
      </c>
      <c r="F373" s="1">
        <v>12.8</v>
      </c>
      <c r="G373" s="1">
        <v>119</v>
      </c>
      <c r="H373" s="1">
        <v>0.02</v>
      </c>
    </row>
    <row r="374" spans="1:8" x14ac:dyDescent="0.25">
      <c r="A374" s="83"/>
      <c r="B374" s="55"/>
      <c r="C374" s="6" t="s">
        <v>125</v>
      </c>
      <c r="D374" s="1">
        <v>2.7</v>
      </c>
      <c r="E374" s="1">
        <v>8.5</v>
      </c>
      <c r="F374" s="1">
        <v>16.5</v>
      </c>
      <c r="G374" s="1">
        <v>153</v>
      </c>
      <c r="H374" s="1">
        <v>0.02</v>
      </c>
    </row>
    <row r="375" spans="1:8" x14ac:dyDescent="0.25">
      <c r="A375" s="69">
        <v>395</v>
      </c>
      <c r="B375" s="67" t="s">
        <v>26</v>
      </c>
      <c r="C375" s="26">
        <v>150</v>
      </c>
      <c r="D375" s="26">
        <v>1.8</v>
      </c>
      <c r="E375" s="26">
        <v>2.7</v>
      </c>
      <c r="F375" s="26">
        <v>21.5</v>
      </c>
      <c r="G375" s="26">
        <v>114</v>
      </c>
      <c r="H375" s="26">
        <v>0.3</v>
      </c>
    </row>
    <row r="376" spans="1:8" x14ac:dyDescent="0.25">
      <c r="A376" s="70"/>
      <c r="B376" s="68"/>
      <c r="C376" s="26">
        <v>180</v>
      </c>
      <c r="D376" s="26">
        <v>2.67</v>
      </c>
      <c r="E376" s="26">
        <v>3.2</v>
      </c>
      <c r="F376" s="26">
        <v>25.8</v>
      </c>
      <c r="G376" s="26">
        <v>136.80000000000001</v>
      </c>
      <c r="H376" s="26">
        <v>0.36</v>
      </c>
    </row>
    <row r="377" spans="1:8" x14ac:dyDescent="0.25">
      <c r="A377" s="8"/>
      <c r="B377" s="84" t="s">
        <v>12</v>
      </c>
      <c r="C377" s="34">
        <f>C371+C373+C375</f>
        <v>339</v>
      </c>
      <c r="D377" s="24">
        <f t="shared" ref="D377:H378" si="41">SUM(D371,D373,D375,)</f>
        <v>12.100000000000001</v>
      </c>
      <c r="E377" s="24">
        <f t="shared" si="41"/>
        <v>17.600000000000001</v>
      </c>
      <c r="F377" s="24">
        <f t="shared" si="41"/>
        <v>65.8</v>
      </c>
      <c r="G377" s="24">
        <f t="shared" si="41"/>
        <v>460</v>
      </c>
      <c r="H377" s="24">
        <f t="shared" si="41"/>
        <v>0.42</v>
      </c>
    </row>
    <row r="378" spans="1:8" x14ac:dyDescent="0.25">
      <c r="A378" s="2"/>
      <c r="B378" s="85"/>
      <c r="C378" s="34">
        <f>C372+C374+C376</f>
        <v>410</v>
      </c>
      <c r="D378" s="24">
        <f t="shared" si="41"/>
        <v>14.770000000000001</v>
      </c>
      <c r="E378" s="24">
        <f t="shared" si="41"/>
        <v>21.7</v>
      </c>
      <c r="F378" s="24">
        <f t="shared" si="41"/>
        <v>80.099999999999994</v>
      </c>
      <c r="G378" s="24">
        <f t="shared" si="41"/>
        <v>562.20000000000005</v>
      </c>
      <c r="H378" s="24">
        <f t="shared" si="41"/>
        <v>0.5</v>
      </c>
    </row>
    <row r="379" spans="1:8" x14ac:dyDescent="0.25">
      <c r="A379" s="25"/>
      <c r="B379" s="78" t="s">
        <v>13</v>
      </c>
      <c r="C379" s="78"/>
      <c r="D379" s="78"/>
      <c r="E379" s="78"/>
      <c r="F379" s="78"/>
      <c r="G379" s="78"/>
      <c r="H379" s="79"/>
    </row>
    <row r="380" spans="1:8" x14ac:dyDescent="0.25">
      <c r="A380" s="73">
        <v>368</v>
      </c>
      <c r="B380" s="67" t="s">
        <v>57</v>
      </c>
      <c r="C380" s="27">
        <v>150</v>
      </c>
      <c r="D380" s="27">
        <v>0.6</v>
      </c>
      <c r="E380" s="27">
        <v>0.5</v>
      </c>
      <c r="F380" s="27">
        <v>15.5</v>
      </c>
      <c r="G380" s="27">
        <v>69</v>
      </c>
      <c r="H380" s="27">
        <v>15</v>
      </c>
    </row>
    <row r="381" spans="1:8" x14ac:dyDescent="0.25">
      <c r="A381" s="76"/>
      <c r="B381" s="68"/>
      <c r="C381" s="26">
        <v>150</v>
      </c>
      <c r="D381" s="26">
        <v>0.6</v>
      </c>
      <c r="E381" s="26">
        <v>0.5</v>
      </c>
      <c r="F381" s="26">
        <v>15.5</v>
      </c>
      <c r="G381" s="26">
        <v>69</v>
      </c>
      <c r="H381" s="26">
        <v>15</v>
      </c>
    </row>
    <row r="382" spans="1:8" x14ac:dyDescent="0.25">
      <c r="A382" s="23"/>
      <c r="B382" s="84" t="s">
        <v>12</v>
      </c>
      <c r="C382" s="24">
        <f t="shared" ref="C382:H383" si="42">SUM(C380)</f>
        <v>150</v>
      </c>
      <c r="D382" s="24">
        <f t="shared" si="42"/>
        <v>0.6</v>
      </c>
      <c r="E382" s="24">
        <f t="shared" si="42"/>
        <v>0.5</v>
      </c>
      <c r="F382" s="24">
        <f t="shared" si="42"/>
        <v>15.5</v>
      </c>
      <c r="G382" s="24">
        <f t="shared" si="42"/>
        <v>69</v>
      </c>
      <c r="H382" s="24">
        <f t="shared" si="42"/>
        <v>15</v>
      </c>
    </row>
    <row r="383" spans="1:8" x14ac:dyDescent="0.25">
      <c r="A383" s="23"/>
      <c r="B383" s="85"/>
      <c r="C383" s="24">
        <f t="shared" si="42"/>
        <v>150</v>
      </c>
      <c r="D383" s="24">
        <f t="shared" si="42"/>
        <v>0.6</v>
      </c>
      <c r="E383" s="24">
        <f t="shared" si="42"/>
        <v>0.5</v>
      </c>
      <c r="F383" s="24">
        <f t="shared" si="42"/>
        <v>15.5</v>
      </c>
      <c r="G383" s="24">
        <f t="shared" si="42"/>
        <v>69</v>
      </c>
      <c r="H383" s="24">
        <f t="shared" si="42"/>
        <v>15</v>
      </c>
    </row>
    <row r="384" spans="1:8" x14ac:dyDescent="0.25">
      <c r="A384" s="25"/>
      <c r="B384" s="77" t="s">
        <v>14</v>
      </c>
      <c r="C384" s="78"/>
      <c r="D384" s="78"/>
      <c r="E384" s="78"/>
      <c r="F384" s="78"/>
      <c r="G384" s="78"/>
      <c r="H384" s="79"/>
    </row>
    <row r="385" spans="1:8" x14ac:dyDescent="0.25">
      <c r="A385" s="69">
        <v>54</v>
      </c>
      <c r="B385" s="54" t="s">
        <v>81</v>
      </c>
      <c r="C385" s="1">
        <v>30</v>
      </c>
      <c r="D385" s="1">
        <v>0.49</v>
      </c>
      <c r="E385" s="1">
        <v>0.9</v>
      </c>
      <c r="F385" s="1">
        <v>2.5</v>
      </c>
      <c r="G385" s="1">
        <v>20.5</v>
      </c>
      <c r="H385" s="1">
        <v>0.4</v>
      </c>
    </row>
    <row r="386" spans="1:8" x14ac:dyDescent="0.25">
      <c r="A386" s="70"/>
      <c r="B386" s="55"/>
      <c r="C386" s="1">
        <v>50</v>
      </c>
      <c r="D386" s="1">
        <v>0.82</v>
      </c>
      <c r="E386" s="1">
        <v>1.5</v>
      </c>
      <c r="F386" s="1">
        <v>4.13</v>
      </c>
      <c r="G386" s="1">
        <v>34.700000000000003</v>
      </c>
      <c r="H386" s="1">
        <v>0.6</v>
      </c>
    </row>
    <row r="387" spans="1:8" x14ac:dyDescent="0.25">
      <c r="A387" s="69">
        <v>85</v>
      </c>
      <c r="B387" s="54" t="s">
        <v>106</v>
      </c>
      <c r="C387" s="1">
        <v>150</v>
      </c>
      <c r="D387" s="1">
        <v>1.2</v>
      </c>
      <c r="E387" s="1">
        <v>1.8</v>
      </c>
      <c r="F387" s="1">
        <v>7.5</v>
      </c>
      <c r="G387" s="1">
        <v>52</v>
      </c>
      <c r="H387" s="1">
        <v>3.4</v>
      </c>
    </row>
    <row r="388" spans="1:8" x14ac:dyDescent="0.25">
      <c r="A388" s="70"/>
      <c r="B388" s="93"/>
      <c r="C388" s="1">
        <v>200</v>
      </c>
      <c r="D388" s="1">
        <v>1.6</v>
      </c>
      <c r="E388" s="1">
        <v>2.5</v>
      </c>
      <c r="F388" s="1">
        <v>10</v>
      </c>
      <c r="G388" s="1">
        <v>69</v>
      </c>
      <c r="H388" s="1">
        <v>4.5999999999999996</v>
      </c>
    </row>
    <row r="389" spans="1:8" x14ac:dyDescent="0.25">
      <c r="A389" s="69" t="s">
        <v>95</v>
      </c>
      <c r="B389" s="54" t="s">
        <v>97</v>
      </c>
      <c r="C389" s="1">
        <v>150</v>
      </c>
      <c r="D389" s="1">
        <v>13.8</v>
      </c>
      <c r="E389" s="1">
        <v>13.6</v>
      </c>
      <c r="F389" s="1">
        <v>11.8</v>
      </c>
      <c r="G389" s="1">
        <v>228</v>
      </c>
      <c r="H389" s="1">
        <v>3.4</v>
      </c>
    </row>
    <row r="390" spans="1:8" x14ac:dyDescent="0.25">
      <c r="A390" s="70"/>
      <c r="B390" s="55"/>
      <c r="C390" s="1">
        <v>180</v>
      </c>
      <c r="D390" s="1">
        <v>16.600000000000001</v>
      </c>
      <c r="E390" s="1">
        <v>16.3</v>
      </c>
      <c r="F390" s="1">
        <v>14.2</v>
      </c>
      <c r="G390" s="1">
        <v>273</v>
      </c>
      <c r="H390" s="1">
        <v>4.0999999999999996</v>
      </c>
    </row>
    <row r="391" spans="1:8" x14ac:dyDescent="0.25">
      <c r="A391" s="69">
        <v>375</v>
      </c>
      <c r="B391" s="54" t="s">
        <v>60</v>
      </c>
      <c r="C391" s="1">
        <v>150</v>
      </c>
      <c r="D391" s="1">
        <v>0.33</v>
      </c>
      <c r="E391" s="1">
        <v>0.02</v>
      </c>
      <c r="F391" s="1">
        <v>20.83</v>
      </c>
      <c r="G391" s="1">
        <v>84.75</v>
      </c>
      <c r="H391" s="1">
        <v>2.7</v>
      </c>
    </row>
    <row r="392" spans="1:8" x14ac:dyDescent="0.25">
      <c r="A392" s="70"/>
      <c r="B392" s="93"/>
      <c r="C392" s="1">
        <v>180</v>
      </c>
      <c r="D392" s="1">
        <v>0.4</v>
      </c>
      <c r="E392" s="1">
        <v>0.02</v>
      </c>
      <c r="F392" s="1">
        <v>24.99</v>
      </c>
      <c r="G392" s="1">
        <v>101.7</v>
      </c>
      <c r="H392" s="1">
        <v>3.2</v>
      </c>
    </row>
    <row r="393" spans="1:8" x14ac:dyDescent="0.25">
      <c r="A393" s="56">
        <v>2</v>
      </c>
      <c r="B393" s="94" t="s">
        <v>16</v>
      </c>
      <c r="C393" s="1">
        <v>30</v>
      </c>
      <c r="D393" s="1">
        <v>2</v>
      </c>
      <c r="E393" s="1">
        <v>0.4</v>
      </c>
      <c r="F393" s="1">
        <v>10</v>
      </c>
      <c r="G393" s="1">
        <v>51.2</v>
      </c>
      <c r="H393" s="1">
        <v>0</v>
      </c>
    </row>
    <row r="394" spans="1:8" x14ac:dyDescent="0.25">
      <c r="A394" s="57"/>
      <c r="B394" s="93"/>
      <c r="C394" s="1">
        <v>40</v>
      </c>
      <c r="D394" s="1">
        <v>2.6</v>
      </c>
      <c r="E394" s="1">
        <v>0.5</v>
      </c>
      <c r="F394" s="1">
        <v>13.4</v>
      </c>
      <c r="G394" s="1">
        <v>68</v>
      </c>
      <c r="H394" s="1">
        <v>0</v>
      </c>
    </row>
    <row r="395" spans="1:8" x14ac:dyDescent="0.25">
      <c r="A395" s="23"/>
      <c r="B395" s="84" t="s">
        <v>12</v>
      </c>
      <c r="C395" s="24">
        <f>C385+C387+C389+C391+C393</f>
        <v>510</v>
      </c>
      <c r="D395" s="24">
        <f t="shared" ref="D395:H396" si="43">SUM(D385,D387,D389,D391,D393,)</f>
        <v>17.82</v>
      </c>
      <c r="E395" s="24">
        <f t="shared" si="43"/>
        <v>16.72</v>
      </c>
      <c r="F395" s="24">
        <f t="shared" si="43"/>
        <v>52.629999999999995</v>
      </c>
      <c r="G395" s="24">
        <f t="shared" si="43"/>
        <v>436.45</v>
      </c>
      <c r="H395" s="24">
        <f t="shared" si="43"/>
        <v>9.8999999999999986</v>
      </c>
    </row>
    <row r="396" spans="1:8" x14ac:dyDescent="0.25">
      <c r="A396" s="23"/>
      <c r="B396" s="85"/>
      <c r="C396" s="24">
        <f>C386+C388+C390+C392+C394</f>
        <v>650</v>
      </c>
      <c r="D396" s="24">
        <f t="shared" si="43"/>
        <v>22.020000000000003</v>
      </c>
      <c r="E396" s="24">
        <f t="shared" si="43"/>
        <v>20.82</v>
      </c>
      <c r="F396" s="24">
        <f t="shared" si="43"/>
        <v>66.72</v>
      </c>
      <c r="G396" s="24">
        <f t="shared" si="43"/>
        <v>546.4</v>
      </c>
      <c r="H396" s="24">
        <f t="shared" si="43"/>
        <v>12.5</v>
      </c>
    </row>
    <row r="397" spans="1:8" x14ac:dyDescent="0.25">
      <c r="A397" s="25"/>
      <c r="B397" s="77" t="s">
        <v>17</v>
      </c>
      <c r="C397" s="78"/>
      <c r="D397" s="78"/>
      <c r="E397" s="78"/>
      <c r="F397" s="78"/>
      <c r="G397" s="78"/>
      <c r="H397" s="79"/>
    </row>
    <row r="398" spans="1:8" x14ac:dyDescent="0.25">
      <c r="A398" s="65">
        <v>237</v>
      </c>
      <c r="B398" s="67" t="s">
        <v>51</v>
      </c>
      <c r="C398" s="26">
        <v>60</v>
      </c>
      <c r="D398" s="26">
        <v>8.5</v>
      </c>
      <c r="E398" s="26">
        <v>6</v>
      </c>
      <c r="F398" s="26">
        <v>8</v>
      </c>
      <c r="G398" s="26">
        <v>123</v>
      </c>
      <c r="H398" s="26">
        <v>0.17</v>
      </c>
    </row>
    <row r="399" spans="1:8" x14ac:dyDescent="0.25">
      <c r="A399" s="66"/>
      <c r="B399" s="68"/>
      <c r="C399" s="26">
        <v>75</v>
      </c>
      <c r="D399" s="26">
        <v>10.5</v>
      </c>
      <c r="E399" s="26">
        <v>7.3</v>
      </c>
      <c r="F399" s="26">
        <v>10.3</v>
      </c>
      <c r="G399" s="26">
        <v>148</v>
      </c>
      <c r="H399" s="26">
        <v>0.2</v>
      </c>
    </row>
    <row r="400" spans="1:8" x14ac:dyDescent="0.25">
      <c r="A400" s="56">
        <v>382</v>
      </c>
      <c r="B400" s="54" t="s">
        <v>115</v>
      </c>
      <c r="C400" s="1">
        <v>150</v>
      </c>
      <c r="D400" s="1">
        <v>0.4</v>
      </c>
      <c r="E400" s="1">
        <v>0.05</v>
      </c>
      <c r="F400" s="1">
        <v>22.6</v>
      </c>
      <c r="G400" s="1">
        <v>92.7</v>
      </c>
      <c r="H400" s="1">
        <v>0.8</v>
      </c>
    </row>
    <row r="401" spans="1:8" x14ac:dyDescent="0.25">
      <c r="A401" s="57"/>
      <c r="B401" s="55"/>
      <c r="C401" s="1">
        <v>180</v>
      </c>
      <c r="D401" s="1">
        <v>2.67</v>
      </c>
      <c r="E401" s="1">
        <v>2.34</v>
      </c>
      <c r="F401" s="1">
        <v>14.31</v>
      </c>
      <c r="G401" s="1">
        <v>87</v>
      </c>
      <c r="H401" s="1">
        <v>1.2</v>
      </c>
    </row>
    <row r="402" spans="1:8" x14ac:dyDescent="0.25">
      <c r="A402" s="2"/>
      <c r="B402" s="84" t="s">
        <v>12</v>
      </c>
      <c r="C402" s="24">
        <f>C398+C400</f>
        <v>210</v>
      </c>
      <c r="D402" s="24">
        <f t="shared" ref="D402:H403" si="44">SUM(D398,D400)</f>
        <v>8.9</v>
      </c>
      <c r="E402" s="24">
        <f t="shared" si="44"/>
        <v>6.05</v>
      </c>
      <c r="F402" s="24">
        <f t="shared" si="44"/>
        <v>30.6</v>
      </c>
      <c r="G402" s="24">
        <f t="shared" si="44"/>
        <v>215.7</v>
      </c>
      <c r="H402" s="24">
        <f t="shared" si="44"/>
        <v>0.97000000000000008</v>
      </c>
    </row>
    <row r="403" spans="1:8" x14ac:dyDescent="0.25">
      <c r="A403" s="2"/>
      <c r="B403" s="85"/>
      <c r="C403" s="24">
        <f>C399+C401</f>
        <v>255</v>
      </c>
      <c r="D403" s="24">
        <f t="shared" si="44"/>
        <v>13.17</v>
      </c>
      <c r="E403" s="24">
        <f t="shared" si="44"/>
        <v>9.64</v>
      </c>
      <c r="F403" s="24">
        <f t="shared" si="44"/>
        <v>24.61</v>
      </c>
      <c r="G403" s="24">
        <f t="shared" si="44"/>
        <v>235</v>
      </c>
      <c r="H403" s="24">
        <f t="shared" si="44"/>
        <v>1.4</v>
      </c>
    </row>
    <row r="404" spans="1:8" x14ac:dyDescent="0.25">
      <c r="A404" s="2"/>
      <c r="B404" s="84" t="s">
        <v>18</v>
      </c>
      <c r="C404" s="24">
        <f t="shared" ref="C404:H405" si="45">SUM(C377,C382,C395,C402)</f>
        <v>1209</v>
      </c>
      <c r="D404" s="24">
        <f t="shared" si="45"/>
        <v>39.42</v>
      </c>
      <c r="E404" s="24">
        <f t="shared" si="45"/>
        <v>40.869999999999997</v>
      </c>
      <c r="F404" s="24">
        <f t="shared" si="45"/>
        <v>164.53</v>
      </c>
      <c r="G404" s="24">
        <f t="shared" si="45"/>
        <v>1181.1500000000001</v>
      </c>
      <c r="H404" s="24">
        <f t="shared" si="45"/>
        <v>26.29</v>
      </c>
    </row>
    <row r="405" spans="1:8" x14ac:dyDescent="0.25">
      <c r="A405" s="2"/>
      <c r="B405" s="85"/>
      <c r="C405" s="24">
        <f t="shared" si="45"/>
        <v>1465</v>
      </c>
      <c r="D405" s="24">
        <f t="shared" si="45"/>
        <v>50.56</v>
      </c>
      <c r="E405" s="24">
        <f t="shared" si="45"/>
        <v>52.66</v>
      </c>
      <c r="F405" s="24">
        <f t="shared" si="45"/>
        <v>186.93</v>
      </c>
      <c r="G405" s="24">
        <f t="shared" si="45"/>
        <v>1412.6</v>
      </c>
      <c r="H405" s="24">
        <f t="shared" si="45"/>
        <v>29.4</v>
      </c>
    </row>
    <row r="417" spans="1:8" x14ac:dyDescent="0.25">
      <c r="A417" s="90" t="s">
        <v>41</v>
      </c>
      <c r="B417" s="28"/>
      <c r="C417" s="91" t="s">
        <v>1</v>
      </c>
      <c r="D417" s="92" t="s">
        <v>2</v>
      </c>
      <c r="E417" s="92"/>
      <c r="F417" s="92"/>
      <c r="G417" s="92" t="s">
        <v>3</v>
      </c>
      <c r="H417" s="92" t="s">
        <v>4</v>
      </c>
    </row>
    <row r="418" spans="1:8" x14ac:dyDescent="0.25">
      <c r="A418" s="90"/>
      <c r="B418" s="29" t="s">
        <v>20</v>
      </c>
      <c r="C418" s="91"/>
      <c r="D418" s="29" t="s">
        <v>6</v>
      </c>
      <c r="E418" s="29" t="s">
        <v>7</v>
      </c>
      <c r="F418" s="29" t="s">
        <v>8</v>
      </c>
      <c r="G418" s="92"/>
      <c r="H418" s="92"/>
    </row>
    <row r="419" spans="1:8" x14ac:dyDescent="0.25">
      <c r="A419" s="25" t="s">
        <v>9</v>
      </c>
      <c r="B419" s="78" t="s">
        <v>10</v>
      </c>
      <c r="C419" s="78"/>
      <c r="D419" s="78"/>
      <c r="E419" s="78"/>
      <c r="F419" s="78"/>
      <c r="G419" s="78"/>
      <c r="H419" s="79"/>
    </row>
    <row r="420" spans="1:8" x14ac:dyDescent="0.25">
      <c r="A420" s="86" t="s">
        <v>89</v>
      </c>
      <c r="B420" s="67" t="s">
        <v>96</v>
      </c>
      <c r="C420" s="26">
        <v>154</v>
      </c>
      <c r="D420" s="26">
        <v>2.8</v>
      </c>
      <c r="E420" s="26">
        <v>3.2</v>
      </c>
      <c r="F420" s="26">
        <v>18.7</v>
      </c>
      <c r="G420" s="26">
        <v>118</v>
      </c>
      <c r="H420" s="26">
        <v>0</v>
      </c>
    </row>
    <row r="421" spans="1:8" x14ac:dyDescent="0.25">
      <c r="A421" s="87"/>
      <c r="B421" s="68"/>
      <c r="C421" s="26">
        <v>185</v>
      </c>
      <c r="D421" s="26">
        <v>3.4</v>
      </c>
      <c r="E421" s="26">
        <v>3.9</v>
      </c>
      <c r="F421" s="26">
        <v>22.35</v>
      </c>
      <c r="G421" s="26">
        <v>141</v>
      </c>
      <c r="H421" s="26">
        <v>0</v>
      </c>
    </row>
    <row r="422" spans="1:8" x14ac:dyDescent="0.25">
      <c r="A422" s="88">
        <v>3</v>
      </c>
      <c r="B422" s="54" t="s">
        <v>84</v>
      </c>
      <c r="C422" s="1">
        <v>40</v>
      </c>
      <c r="D422" s="1">
        <v>4.5999999999999996</v>
      </c>
      <c r="E422" s="1">
        <v>3.4</v>
      </c>
      <c r="F422" s="1">
        <v>14.2</v>
      </c>
      <c r="G422" s="1">
        <v>106</v>
      </c>
      <c r="H422" s="1">
        <v>7.0000000000000007E-2</v>
      </c>
    </row>
    <row r="423" spans="1:8" x14ac:dyDescent="0.25">
      <c r="A423" s="89"/>
      <c r="B423" s="55"/>
      <c r="C423" s="1">
        <v>55</v>
      </c>
      <c r="D423" s="1">
        <v>6.1</v>
      </c>
      <c r="E423" s="1">
        <v>5.0999999999999996</v>
      </c>
      <c r="F423" s="1">
        <v>19.100000000000001</v>
      </c>
      <c r="G423" s="1">
        <v>152</v>
      </c>
      <c r="H423" s="1">
        <v>0.09</v>
      </c>
    </row>
    <row r="424" spans="1:8" ht="10.5" customHeight="1" x14ac:dyDescent="0.25">
      <c r="A424" s="56"/>
      <c r="B424" s="54"/>
      <c r="C424" s="1"/>
      <c r="D424" s="1"/>
      <c r="E424" s="1"/>
      <c r="F424" s="1"/>
      <c r="G424" s="1"/>
      <c r="H424" s="1"/>
    </row>
    <row r="425" spans="1:8" hidden="1" x14ac:dyDescent="0.25">
      <c r="A425" s="57"/>
      <c r="B425" s="55"/>
      <c r="C425" s="1"/>
      <c r="D425" s="1"/>
      <c r="E425" s="1"/>
      <c r="F425" s="1"/>
      <c r="G425" s="1"/>
      <c r="H425" s="1"/>
    </row>
    <row r="426" spans="1:8" x14ac:dyDescent="0.25">
      <c r="A426" s="82">
        <v>397</v>
      </c>
      <c r="B426" s="54" t="s">
        <v>22</v>
      </c>
      <c r="C426" s="1">
        <v>150</v>
      </c>
      <c r="D426" s="1">
        <v>3.2</v>
      </c>
      <c r="E426" s="1">
        <v>2.7</v>
      </c>
      <c r="F426" s="1">
        <v>12.9</v>
      </c>
      <c r="G426" s="1">
        <v>89</v>
      </c>
      <c r="H426" s="1">
        <v>1.2</v>
      </c>
    </row>
    <row r="427" spans="1:8" x14ac:dyDescent="0.25">
      <c r="A427" s="83"/>
      <c r="B427" s="55"/>
      <c r="C427" s="1">
        <v>180</v>
      </c>
      <c r="D427" s="1">
        <v>3.7</v>
      </c>
      <c r="E427" s="1">
        <v>3.2</v>
      </c>
      <c r="F427" s="1">
        <v>15.8</v>
      </c>
      <c r="G427" s="1">
        <v>107</v>
      </c>
      <c r="H427" s="1">
        <v>1.4</v>
      </c>
    </row>
    <row r="428" spans="1:8" x14ac:dyDescent="0.25">
      <c r="A428" s="23"/>
      <c r="B428" s="84" t="s">
        <v>12</v>
      </c>
      <c r="C428" s="24">
        <f>C420+C422+C424+C426</f>
        <v>344</v>
      </c>
      <c r="D428" s="24">
        <f t="shared" ref="D428:H429" si="46">SUM(D420,D422,D424,D426,)</f>
        <v>10.6</v>
      </c>
      <c r="E428" s="24">
        <f t="shared" si="46"/>
        <v>9.3000000000000007</v>
      </c>
      <c r="F428" s="24">
        <f t="shared" si="46"/>
        <v>45.8</v>
      </c>
      <c r="G428" s="24">
        <f t="shared" si="46"/>
        <v>313</v>
      </c>
      <c r="H428" s="24">
        <f t="shared" si="46"/>
        <v>1.27</v>
      </c>
    </row>
    <row r="429" spans="1:8" x14ac:dyDescent="0.25">
      <c r="A429" s="23"/>
      <c r="B429" s="85"/>
      <c r="C429" s="24">
        <f>C421+C423+C425+C427</f>
        <v>420</v>
      </c>
      <c r="D429" s="24">
        <f t="shared" si="46"/>
        <v>13.2</v>
      </c>
      <c r="E429" s="24">
        <f t="shared" si="46"/>
        <v>12.2</v>
      </c>
      <c r="F429" s="24">
        <f t="shared" si="46"/>
        <v>57.25</v>
      </c>
      <c r="G429" s="24">
        <f t="shared" si="46"/>
        <v>400</v>
      </c>
      <c r="H429" s="24">
        <f t="shared" si="46"/>
        <v>1.49</v>
      </c>
    </row>
    <row r="430" spans="1:8" x14ac:dyDescent="0.25">
      <c r="A430" s="25"/>
      <c r="B430" s="78" t="s">
        <v>13</v>
      </c>
      <c r="C430" s="78"/>
      <c r="D430" s="78"/>
      <c r="E430" s="78"/>
      <c r="F430" s="78"/>
      <c r="G430" s="78"/>
      <c r="H430" s="79"/>
    </row>
    <row r="431" spans="1:8" x14ac:dyDescent="0.25">
      <c r="A431" s="23">
        <v>401</v>
      </c>
      <c r="B431" s="67" t="s">
        <v>66</v>
      </c>
      <c r="C431" s="26">
        <v>150</v>
      </c>
      <c r="D431" s="26">
        <v>4.3499999999999996</v>
      </c>
      <c r="E431" s="26">
        <v>3.75</v>
      </c>
      <c r="F431" s="26">
        <v>6</v>
      </c>
      <c r="G431" s="26">
        <v>75</v>
      </c>
      <c r="H431" s="26">
        <v>1.05</v>
      </c>
    </row>
    <row r="432" spans="1:8" x14ac:dyDescent="0.25">
      <c r="A432" s="23"/>
      <c r="B432" s="68"/>
      <c r="C432" s="26">
        <v>150</v>
      </c>
      <c r="D432" s="26">
        <v>4.3499999999999996</v>
      </c>
      <c r="E432" s="26">
        <v>3.75</v>
      </c>
      <c r="F432" s="26">
        <v>6</v>
      </c>
      <c r="G432" s="26">
        <v>75</v>
      </c>
      <c r="H432" s="26">
        <v>1.05</v>
      </c>
    </row>
    <row r="433" spans="1:8" x14ac:dyDescent="0.25">
      <c r="A433" s="40"/>
      <c r="B433" s="84" t="s">
        <v>12</v>
      </c>
      <c r="C433" s="24">
        <f t="shared" ref="C433:H434" si="47">SUM(C431)</f>
        <v>150</v>
      </c>
      <c r="D433" s="24">
        <f t="shared" si="47"/>
        <v>4.3499999999999996</v>
      </c>
      <c r="E433" s="24">
        <f t="shared" si="47"/>
        <v>3.75</v>
      </c>
      <c r="F433" s="24">
        <f t="shared" si="47"/>
        <v>6</v>
      </c>
      <c r="G433" s="24">
        <f t="shared" si="47"/>
        <v>75</v>
      </c>
      <c r="H433" s="24">
        <f t="shared" si="47"/>
        <v>1.05</v>
      </c>
    </row>
    <row r="434" spans="1:8" x14ac:dyDescent="0.25">
      <c r="A434" s="40"/>
      <c r="B434" s="85"/>
      <c r="C434" s="24">
        <f t="shared" si="47"/>
        <v>150</v>
      </c>
      <c r="D434" s="24">
        <f t="shared" si="47"/>
        <v>4.3499999999999996</v>
      </c>
      <c r="E434" s="24">
        <f t="shared" si="47"/>
        <v>3.75</v>
      </c>
      <c r="F434" s="24">
        <f t="shared" si="47"/>
        <v>6</v>
      </c>
      <c r="G434" s="24">
        <f t="shared" si="47"/>
        <v>75</v>
      </c>
      <c r="H434" s="24">
        <f t="shared" si="47"/>
        <v>1.05</v>
      </c>
    </row>
    <row r="435" spans="1:8" x14ac:dyDescent="0.25">
      <c r="A435" s="25"/>
      <c r="B435" s="77" t="s">
        <v>14</v>
      </c>
      <c r="C435" s="78"/>
      <c r="D435" s="78"/>
      <c r="E435" s="78"/>
      <c r="F435" s="78"/>
      <c r="G435" s="78"/>
      <c r="H435" s="79"/>
    </row>
    <row r="436" spans="1:8" x14ac:dyDescent="0.25">
      <c r="A436" s="67">
        <v>10</v>
      </c>
      <c r="B436" s="67" t="s">
        <v>119</v>
      </c>
      <c r="C436" s="31">
        <v>30</v>
      </c>
      <c r="D436" s="31">
        <v>0.9</v>
      </c>
      <c r="E436" s="31">
        <v>0.06</v>
      </c>
      <c r="F436" s="31">
        <v>1.95</v>
      </c>
      <c r="G436" s="31">
        <v>12</v>
      </c>
      <c r="H436" s="31">
        <v>3</v>
      </c>
    </row>
    <row r="437" spans="1:8" x14ac:dyDescent="0.25">
      <c r="A437" s="80"/>
      <c r="B437" s="68"/>
      <c r="C437" s="26">
        <v>50</v>
      </c>
      <c r="D437" s="26">
        <v>1.5</v>
      </c>
      <c r="E437" s="26">
        <v>1</v>
      </c>
      <c r="F437" s="26">
        <v>3.25</v>
      </c>
      <c r="G437" s="26">
        <v>20</v>
      </c>
      <c r="H437" s="26">
        <v>5</v>
      </c>
    </row>
    <row r="438" spans="1:8" x14ac:dyDescent="0.25">
      <c r="A438" s="69" t="s">
        <v>107</v>
      </c>
      <c r="B438" s="71" t="s">
        <v>91</v>
      </c>
      <c r="C438" s="1">
        <v>154</v>
      </c>
      <c r="D438" s="1">
        <v>2</v>
      </c>
      <c r="E438" s="1">
        <v>4.2</v>
      </c>
      <c r="F438" s="1">
        <v>12.1</v>
      </c>
      <c r="G438" s="1">
        <v>90</v>
      </c>
      <c r="H438" s="1">
        <v>7.1</v>
      </c>
    </row>
    <row r="439" spans="1:8" x14ac:dyDescent="0.25">
      <c r="A439" s="70"/>
      <c r="B439" s="72"/>
      <c r="C439" s="1">
        <v>205</v>
      </c>
      <c r="D439" s="1">
        <v>3</v>
      </c>
      <c r="E439" s="1">
        <v>4.5999999999999996</v>
      </c>
      <c r="F439" s="1">
        <v>16.100000000000001</v>
      </c>
      <c r="G439" s="1">
        <v>120</v>
      </c>
      <c r="H439" s="1">
        <v>9.5</v>
      </c>
    </row>
    <row r="440" spans="1:8" x14ac:dyDescent="0.25">
      <c r="A440" s="69">
        <v>269</v>
      </c>
      <c r="B440" s="71" t="s">
        <v>58</v>
      </c>
      <c r="C440" s="1">
        <v>60</v>
      </c>
      <c r="D440" s="1">
        <v>9.51</v>
      </c>
      <c r="E440" s="1">
        <v>4.32</v>
      </c>
      <c r="F440" s="1">
        <v>6.21</v>
      </c>
      <c r="G440" s="1">
        <v>102</v>
      </c>
      <c r="H440" s="1">
        <v>0.22</v>
      </c>
    </row>
    <row r="441" spans="1:8" x14ac:dyDescent="0.25">
      <c r="A441" s="70"/>
      <c r="B441" s="81"/>
      <c r="C441" s="1">
        <v>80</v>
      </c>
      <c r="D441" s="1">
        <v>12.94</v>
      </c>
      <c r="E441" s="1">
        <v>6.74</v>
      </c>
      <c r="F441" s="1">
        <v>9.6300000000000008</v>
      </c>
      <c r="G441" s="1">
        <v>151</v>
      </c>
      <c r="H441" s="1">
        <v>0.31</v>
      </c>
    </row>
    <row r="442" spans="1:8" x14ac:dyDescent="0.25">
      <c r="A442" s="69">
        <v>128</v>
      </c>
      <c r="B442" s="71" t="s">
        <v>78</v>
      </c>
      <c r="C442" s="1">
        <v>135</v>
      </c>
      <c r="D442" s="1">
        <v>3</v>
      </c>
      <c r="E442" s="1">
        <v>8</v>
      </c>
      <c r="F442" s="1">
        <v>16</v>
      </c>
      <c r="G442" s="1">
        <v>156</v>
      </c>
      <c r="H442" s="1">
        <v>16</v>
      </c>
    </row>
    <row r="443" spans="1:8" x14ac:dyDescent="0.25">
      <c r="A443" s="70"/>
      <c r="B443" s="72"/>
      <c r="C443" s="1">
        <v>156</v>
      </c>
      <c r="D443" s="1">
        <v>3.5</v>
      </c>
      <c r="E443" s="1">
        <v>9</v>
      </c>
      <c r="F443" s="1">
        <v>18</v>
      </c>
      <c r="G443" s="1">
        <v>180</v>
      </c>
      <c r="H443" s="1">
        <v>18</v>
      </c>
    </row>
    <row r="444" spans="1:8" x14ac:dyDescent="0.25">
      <c r="A444" s="19">
        <v>2</v>
      </c>
      <c r="B444" s="21" t="s">
        <v>16</v>
      </c>
      <c r="C444" s="1">
        <v>30</v>
      </c>
      <c r="D444" s="1">
        <v>2</v>
      </c>
      <c r="E444" s="1">
        <v>0.4</v>
      </c>
      <c r="F444" s="1">
        <v>10</v>
      </c>
      <c r="G444" s="1">
        <v>51.2</v>
      </c>
      <c r="H444" s="1">
        <v>0</v>
      </c>
    </row>
    <row r="445" spans="1:8" x14ac:dyDescent="0.25">
      <c r="A445" s="19"/>
      <c r="B445" s="20"/>
      <c r="C445" s="1">
        <v>40</v>
      </c>
      <c r="D445" s="1">
        <v>2.6</v>
      </c>
      <c r="E445" s="1">
        <v>0.5</v>
      </c>
      <c r="F445" s="1">
        <v>13.4</v>
      </c>
      <c r="G445" s="1">
        <v>69.599999999999994</v>
      </c>
      <c r="H445" s="1">
        <v>0</v>
      </c>
    </row>
    <row r="446" spans="1:8" x14ac:dyDescent="0.25">
      <c r="A446" s="65">
        <v>372</v>
      </c>
      <c r="B446" s="73" t="s">
        <v>88</v>
      </c>
      <c r="C446" s="26">
        <v>150</v>
      </c>
      <c r="D446" s="26">
        <v>0.2</v>
      </c>
      <c r="E446" s="26">
        <v>0.09</v>
      </c>
      <c r="F446" s="26">
        <v>18</v>
      </c>
      <c r="G446" s="26">
        <v>73</v>
      </c>
      <c r="H446" s="26">
        <v>1.2</v>
      </c>
    </row>
    <row r="447" spans="1:8" x14ac:dyDescent="0.25">
      <c r="A447" s="66"/>
      <c r="B447" s="74"/>
      <c r="C447" s="26">
        <v>180</v>
      </c>
      <c r="D447" s="26">
        <v>0.3</v>
      </c>
      <c r="E447" s="26">
        <v>0.11</v>
      </c>
      <c r="F447" s="26">
        <v>22</v>
      </c>
      <c r="G447" s="26">
        <v>88</v>
      </c>
      <c r="H447" s="26">
        <v>1.5</v>
      </c>
    </row>
    <row r="448" spans="1:8" x14ac:dyDescent="0.25">
      <c r="A448" s="23"/>
      <c r="B448" s="75" t="s">
        <v>12</v>
      </c>
      <c r="C448" s="24">
        <f>C436+C438+C440+C442+C444+C446</f>
        <v>559</v>
      </c>
      <c r="D448" s="24">
        <f t="shared" ref="D448:H449" si="48">SUM(D436,D438,D440,D442,D446,)</f>
        <v>15.61</v>
      </c>
      <c r="E448" s="24">
        <f t="shared" si="48"/>
        <v>16.669999999999998</v>
      </c>
      <c r="F448" s="24">
        <f t="shared" si="48"/>
        <v>54.26</v>
      </c>
      <c r="G448" s="24">
        <f>G436+G438+G440+G442+G444+G446</f>
        <v>484.2</v>
      </c>
      <c r="H448" s="24">
        <f t="shared" si="48"/>
        <v>27.52</v>
      </c>
    </row>
    <row r="449" spans="1:8" x14ac:dyDescent="0.25">
      <c r="A449" s="23"/>
      <c r="B449" s="76"/>
      <c r="C449" s="24">
        <f>C437+C439+C441+C443+C445+C447</f>
        <v>711</v>
      </c>
      <c r="D449" s="24">
        <f t="shared" si="48"/>
        <v>21.24</v>
      </c>
      <c r="E449" s="24">
        <f t="shared" si="48"/>
        <v>21.45</v>
      </c>
      <c r="F449" s="24">
        <f t="shared" si="48"/>
        <v>68.98</v>
      </c>
      <c r="G449" s="24">
        <f>G437+G439+G441+G443+G445+G447</f>
        <v>628.6</v>
      </c>
      <c r="H449" s="24">
        <f t="shared" si="48"/>
        <v>34.31</v>
      </c>
    </row>
    <row r="450" spans="1:8" x14ac:dyDescent="0.25">
      <c r="A450" s="25"/>
      <c r="B450" s="77" t="s">
        <v>17</v>
      </c>
      <c r="C450" s="78"/>
      <c r="D450" s="78"/>
      <c r="E450" s="78"/>
      <c r="F450" s="78"/>
      <c r="G450" s="78"/>
      <c r="H450" s="79"/>
    </row>
    <row r="451" spans="1:8" x14ac:dyDescent="0.25">
      <c r="A451" s="65" t="s">
        <v>93</v>
      </c>
      <c r="B451" s="67" t="s">
        <v>117</v>
      </c>
      <c r="C451" s="26">
        <v>40</v>
      </c>
      <c r="D451" s="26">
        <v>2.08</v>
      </c>
      <c r="E451" s="26">
        <v>2.7</v>
      </c>
      <c r="F451" s="26">
        <v>36</v>
      </c>
      <c r="G451" s="26">
        <v>122</v>
      </c>
      <c r="H451" s="26">
        <v>0.03</v>
      </c>
    </row>
    <row r="452" spans="1:8" ht="32.25" customHeight="1" x14ac:dyDescent="0.25">
      <c r="A452" s="66"/>
      <c r="B452" s="68"/>
      <c r="C452" s="26">
        <v>40</v>
      </c>
      <c r="D452" s="26">
        <v>2.08</v>
      </c>
      <c r="E452" s="26">
        <v>2.7</v>
      </c>
      <c r="F452" s="26">
        <v>36</v>
      </c>
      <c r="G452" s="26">
        <v>122</v>
      </c>
      <c r="H452" s="26">
        <v>0.03</v>
      </c>
    </row>
    <row r="453" spans="1:8" x14ac:dyDescent="0.25">
      <c r="A453" s="69">
        <v>389</v>
      </c>
      <c r="B453" s="54" t="s">
        <v>47</v>
      </c>
      <c r="C453" s="1">
        <v>150</v>
      </c>
      <c r="D453" s="1">
        <v>0.7</v>
      </c>
      <c r="E453" s="1">
        <v>0</v>
      </c>
      <c r="F453" s="1">
        <v>15.2</v>
      </c>
      <c r="G453" s="1">
        <v>63.4</v>
      </c>
      <c r="H453" s="1">
        <v>3</v>
      </c>
    </row>
    <row r="454" spans="1:8" x14ac:dyDescent="0.25">
      <c r="A454" s="70"/>
      <c r="B454" s="55"/>
      <c r="C454" s="1">
        <v>150</v>
      </c>
      <c r="D454" s="1">
        <v>0.7</v>
      </c>
      <c r="E454" s="1">
        <v>0</v>
      </c>
      <c r="F454" s="1">
        <v>15.2</v>
      </c>
      <c r="G454" s="1">
        <v>63.4</v>
      </c>
      <c r="H454" s="1">
        <v>3</v>
      </c>
    </row>
    <row r="455" spans="1:8" x14ac:dyDescent="0.25">
      <c r="A455" s="2"/>
      <c r="B455" s="58" t="s">
        <v>12</v>
      </c>
      <c r="C455" s="22">
        <f>C451+C453</f>
        <v>190</v>
      </c>
      <c r="D455" s="22">
        <f t="shared" ref="D455:H456" si="49">D451+D453</f>
        <v>2.7800000000000002</v>
      </c>
      <c r="E455" s="22">
        <f t="shared" si="49"/>
        <v>2.7</v>
      </c>
      <c r="F455" s="22">
        <f t="shared" si="49"/>
        <v>51.2</v>
      </c>
      <c r="G455" s="22">
        <f t="shared" si="49"/>
        <v>185.4</v>
      </c>
      <c r="H455" s="22">
        <f t="shared" si="49"/>
        <v>3.03</v>
      </c>
    </row>
    <row r="456" spans="1:8" x14ac:dyDescent="0.25">
      <c r="A456" s="2"/>
      <c r="B456" s="59"/>
      <c r="C456" s="22">
        <f>C452+C454</f>
        <v>190</v>
      </c>
      <c r="D456" s="22">
        <f t="shared" si="49"/>
        <v>2.7800000000000002</v>
      </c>
      <c r="E456" s="22">
        <f t="shared" si="49"/>
        <v>2.7</v>
      </c>
      <c r="F456" s="22">
        <f t="shared" si="49"/>
        <v>51.2</v>
      </c>
      <c r="G456" s="22">
        <f t="shared" si="49"/>
        <v>185.4</v>
      </c>
      <c r="H456" s="22">
        <f t="shared" si="49"/>
        <v>3.03</v>
      </c>
    </row>
    <row r="457" spans="1:8" x14ac:dyDescent="0.25">
      <c r="A457" s="2"/>
      <c r="B457" s="58" t="s">
        <v>18</v>
      </c>
      <c r="C457" s="22">
        <f t="shared" ref="C457:E458" si="50">C428+C433+C448+C455</f>
        <v>1243</v>
      </c>
      <c r="D457" s="22">
        <f t="shared" si="50"/>
        <v>33.339999999999996</v>
      </c>
      <c r="E457" s="22">
        <f t="shared" si="50"/>
        <v>32.42</v>
      </c>
      <c r="F457" s="22">
        <f>F428+F433+F448+F456</f>
        <v>157.26</v>
      </c>
      <c r="G457" s="22">
        <f>G428+G433+G448+G455</f>
        <v>1057.6000000000001</v>
      </c>
      <c r="H457" s="22">
        <f>H428+H433+H448+H455</f>
        <v>32.869999999999997</v>
      </c>
    </row>
    <row r="458" spans="1:8" x14ac:dyDescent="0.25">
      <c r="A458" s="2"/>
      <c r="B458" s="59"/>
      <c r="C458" s="22">
        <f t="shared" si="50"/>
        <v>1471</v>
      </c>
      <c r="D458" s="22">
        <f t="shared" si="50"/>
        <v>41.569999999999993</v>
      </c>
      <c r="E458" s="22">
        <f t="shared" si="50"/>
        <v>40.1</v>
      </c>
      <c r="F458" s="22">
        <f>F429+F434+F449+F456</f>
        <v>183.43</v>
      </c>
      <c r="G458" s="22">
        <f>G429+G434+G449+G457</f>
        <v>2161.1999999999998</v>
      </c>
      <c r="H458" s="22">
        <f>SUM(H429,H434,H449,H456)</f>
        <v>39.880000000000003</v>
      </c>
    </row>
    <row r="459" spans="1:8" x14ac:dyDescent="0.25">
      <c r="A459" s="13"/>
      <c r="B459" s="14"/>
      <c r="C459" s="15"/>
      <c r="D459" s="15"/>
      <c r="E459" s="15"/>
      <c r="F459" s="15"/>
      <c r="G459" s="15"/>
      <c r="H459" s="15"/>
    </row>
    <row r="460" spans="1:8" x14ac:dyDescent="0.25">
      <c r="A460" s="60" t="s">
        <v>42</v>
      </c>
      <c r="B460" s="61"/>
      <c r="C460" s="43">
        <f>(C46+C92+C137+C180+C225+C266+C312+C357+C404+C457)/10</f>
        <v>1221.2</v>
      </c>
      <c r="D460" s="43">
        <f xml:space="preserve"> (D46+D92+D137+D180+D225+D266+D312+D357+D404+D457)/10</f>
        <v>38.362000000000002</v>
      </c>
      <c r="E460" s="43">
        <f xml:space="preserve"> (E46+E92+E137+E180+E225+E266+E312+E357+E404+E457)/10</f>
        <v>38.655000000000001</v>
      </c>
      <c r="F460" s="43">
        <f xml:space="preserve"> (F46+F92+F137+F180+F225+F266+F312+F357+F404+F457)/10</f>
        <v>158.35499999999999</v>
      </c>
      <c r="G460" s="43">
        <f xml:space="preserve"> (G46+G92+G137+G180+G225+G266+G312+G357+G404+G457)/10</f>
        <v>1122.3899999999999</v>
      </c>
      <c r="H460" s="43">
        <f xml:space="preserve"> (H46+H92+H137+H180+H225+H266+H312+H357+H404+H457)/10</f>
        <v>32.355000000000004</v>
      </c>
    </row>
    <row r="461" spans="1:8" x14ac:dyDescent="0.25">
      <c r="A461" s="62"/>
      <c r="B461" s="63"/>
      <c r="C461" s="43">
        <f>(C47+C93+C138+C181+C226+C267+C313+C358+C405+C458)/10</f>
        <v>1471.8</v>
      </c>
      <c r="D461" s="43">
        <f>(D47+D93+D138+D181+D226+D267+D313+D358+D405+D458)/10</f>
        <v>47.882999999999996</v>
      </c>
      <c r="E461" s="43">
        <f>(E47+E93+E138+E181+E226+E267+E313+E358+E405+E458)/10</f>
        <v>47.923000000000002</v>
      </c>
      <c r="F461" s="43">
        <v>197</v>
      </c>
      <c r="G461" s="43">
        <f>(G47+G93+G138+G181+G226+G267+G313+G358+G405+G458)/10</f>
        <v>1443.5260000000003</v>
      </c>
      <c r="H461" s="43">
        <f>(H47+H93+H138+H181+H226+H267+H313+H358+H405+H458)/10</f>
        <v>35.929999999999993</v>
      </c>
    </row>
    <row r="462" spans="1:8" x14ac:dyDescent="0.25">
      <c r="A462" s="64"/>
      <c r="B462" s="64"/>
      <c r="C462" s="41"/>
      <c r="D462" s="41"/>
      <c r="E462" s="41"/>
      <c r="F462" s="41"/>
      <c r="G462" s="41"/>
      <c r="H462" s="41"/>
    </row>
    <row r="463" spans="1:8" x14ac:dyDescent="0.25">
      <c r="B463" t="s">
        <v>131</v>
      </c>
      <c r="C463" t="s">
        <v>52</v>
      </c>
      <c r="D463" t="s">
        <v>53</v>
      </c>
      <c r="F463" t="s">
        <v>69</v>
      </c>
    </row>
    <row r="464" spans="1:8" x14ac:dyDescent="0.25">
      <c r="A464" s="16" t="s">
        <v>43</v>
      </c>
      <c r="B464" s="17">
        <v>0.2</v>
      </c>
      <c r="C464">
        <v>350</v>
      </c>
      <c r="D464">
        <v>410</v>
      </c>
      <c r="F464">
        <v>350</v>
      </c>
      <c r="G464">
        <v>400</v>
      </c>
    </row>
    <row r="465" spans="1:8" x14ac:dyDescent="0.25">
      <c r="A465" s="16" t="s">
        <v>13</v>
      </c>
      <c r="B465" s="17">
        <v>0.05</v>
      </c>
      <c r="C465">
        <v>150</v>
      </c>
      <c r="D465">
        <v>150</v>
      </c>
      <c r="F465">
        <v>100</v>
      </c>
      <c r="G465">
        <v>100</v>
      </c>
    </row>
    <row r="466" spans="1:8" x14ac:dyDescent="0.25">
      <c r="A466" s="16" t="s">
        <v>44</v>
      </c>
      <c r="B466" s="17">
        <v>0.35</v>
      </c>
      <c r="C466">
        <v>550</v>
      </c>
      <c r="D466">
        <v>700</v>
      </c>
      <c r="F466">
        <v>450</v>
      </c>
      <c r="G466">
        <v>600</v>
      </c>
    </row>
    <row r="467" spans="1:8" x14ac:dyDescent="0.25">
      <c r="A467" s="16" t="s">
        <v>45</v>
      </c>
      <c r="B467" s="17">
        <v>0.15</v>
      </c>
      <c r="C467">
        <v>200</v>
      </c>
      <c r="D467">
        <v>250</v>
      </c>
      <c r="F467">
        <v>200</v>
      </c>
      <c r="G467">
        <v>250</v>
      </c>
    </row>
    <row r="468" spans="1:8" x14ac:dyDescent="0.25">
      <c r="A468" s="18" t="s">
        <v>50</v>
      </c>
      <c r="C468">
        <f>C464+C465+C466+C467</f>
        <v>1250</v>
      </c>
      <c r="D468">
        <f>D464+D465+D466+D467</f>
        <v>1510</v>
      </c>
      <c r="F468">
        <v>1100</v>
      </c>
      <c r="G468">
        <v>1350</v>
      </c>
    </row>
    <row r="469" spans="1:8" x14ac:dyDescent="0.25">
      <c r="A469" s="18"/>
      <c r="B469" s="48">
        <v>0.75</v>
      </c>
      <c r="C469" t="s">
        <v>52</v>
      </c>
      <c r="D469" t="s">
        <v>53</v>
      </c>
      <c r="E469" t="s">
        <v>75</v>
      </c>
      <c r="F469" t="s">
        <v>75</v>
      </c>
      <c r="G469" t="s">
        <v>76</v>
      </c>
      <c r="H469" t="s">
        <v>77</v>
      </c>
    </row>
    <row r="470" spans="1:8" x14ac:dyDescent="0.25">
      <c r="A470" s="49" t="s">
        <v>71</v>
      </c>
      <c r="B470" s="8"/>
      <c r="C470" s="50" t="s">
        <v>123</v>
      </c>
      <c r="D470" s="8">
        <v>47</v>
      </c>
      <c r="E470" s="51">
        <f t="shared" ref="E470:E474" si="51">C470/G470*100</f>
        <v>90.476190476190482</v>
      </c>
      <c r="F470" s="51">
        <f>D470/H470*100</f>
        <v>87.037037037037038</v>
      </c>
      <c r="G470" s="8">
        <v>42</v>
      </c>
      <c r="H470" s="8">
        <v>54</v>
      </c>
    </row>
    <row r="471" spans="1:8" x14ac:dyDescent="0.25">
      <c r="A471" s="49" t="s">
        <v>72</v>
      </c>
      <c r="B471" s="8"/>
      <c r="C471" s="50" t="s">
        <v>123</v>
      </c>
      <c r="D471" s="8">
        <v>47</v>
      </c>
      <c r="E471" s="51">
        <f t="shared" si="51"/>
        <v>80.851063829787222</v>
      </c>
      <c r="F471" s="51">
        <f t="shared" ref="F471:F474" si="52">D471/H471*100</f>
        <v>78.333333333333329</v>
      </c>
      <c r="G471" s="8">
        <v>47</v>
      </c>
      <c r="H471" s="8">
        <v>60</v>
      </c>
    </row>
    <row r="472" spans="1:8" x14ac:dyDescent="0.25">
      <c r="A472" s="49" t="s">
        <v>73</v>
      </c>
      <c r="B472" s="8"/>
      <c r="C472" s="50" t="s">
        <v>128</v>
      </c>
      <c r="D472" s="8">
        <v>197</v>
      </c>
      <c r="E472" s="51">
        <f t="shared" si="51"/>
        <v>77.832512315270947</v>
      </c>
      <c r="F472" s="51">
        <f t="shared" si="52"/>
        <v>75.47892720306514</v>
      </c>
      <c r="G472" s="8">
        <v>203</v>
      </c>
      <c r="H472" s="8">
        <v>261</v>
      </c>
    </row>
    <row r="473" spans="1:8" x14ac:dyDescent="0.25">
      <c r="A473" s="49" t="s">
        <v>80</v>
      </c>
      <c r="B473" s="8"/>
      <c r="C473" s="50" t="s">
        <v>120</v>
      </c>
      <c r="D473" s="8">
        <v>36</v>
      </c>
      <c r="E473" s="51">
        <f t="shared" si="51"/>
        <v>73.333333333333329</v>
      </c>
      <c r="F473" s="51">
        <f t="shared" si="52"/>
        <v>72</v>
      </c>
      <c r="G473" s="8">
        <v>45</v>
      </c>
      <c r="H473" s="8">
        <v>50</v>
      </c>
    </row>
    <row r="474" spans="1:8" x14ac:dyDescent="0.25">
      <c r="A474" s="49" t="s">
        <v>74</v>
      </c>
      <c r="B474" s="8"/>
      <c r="C474" s="50" t="s">
        <v>130</v>
      </c>
      <c r="D474" s="8">
        <v>1443</v>
      </c>
      <c r="E474" s="51">
        <f t="shared" si="51"/>
        <v>80.142857142857139</v>
      </c>
      <c r="F474" s="51">
        <f t="shared" si="52"/>
        <v>80.166666666666657</v>
      </c>
      <c r="G474" s="8">
        <v>1400</v>
      </c>
      <c r="H474" s="8">
        <v>1800</v>
      </c>
    </row>
    <row r="475" spans="1:8" ht="409.5" customHeight="1" x14ac:dyDescent="0.25">
      <c r="A475" s="126" t="s">
        <v>121</v>
      </c>
      <c r="B475" s="126"/>
      <c r="C475" s="126"/>
      <c r="D475" s="126"/>
      <c r="E475" s="126"/>
      <c r="F475" s="126"/>
      <c r="G475" s="126"/>
      <c r="H475" s="126"/>
    </row>
  </sheetData>
  <mergeCells count="401">
    <mergeCell ref="A174:A175"/>
    <mergeCell ref="B174:B175"/>
    <mergeCell ref="A176:A177"/>
    <mergeCell ref="B170:B171"/>
    <mergeCell ref="A170:A171"/>
    <mergeCell ref="B17:B18"/>
    <mergeCell ref="B19:H19"/>
    <mergeCell ref="A20:A21"/>
    <mergeCell ref="B20:B21"/>
    <mergeCell ref="A49:A50"/>
    <mergeCell ref="C49:C50"/>
    <mergeCell ref="B22:B23"/>
    <mergeCell ref="B24:H24"/>
    <mergeCell ref="A25:A26"/>
    <mergeCell ref="B25:B26"/>
    <mergeCell ref="A27:A28"/>
    <mergeCell ref="B27:B28"/>
    <mergeCell ref="A54:A55"/>
    <mergeCell ref="B54:B55"/>
    <mergeCell ref="A56:A57"/>
    <mergeCell ref="B56:B57"/>
    <mergeCell ref="B60:B61"/>
    <mergeCell ref="B62:H62"/>
    <mergeCell ref="B51:H51"/>
    <mergeCell ref="A9:A10"/>
    <mergeCell ref="B9:B10"/>
    <mergeCell ref="A11:A12"/>
    <mergeCell ref="B11:B12"/>
    <mergeCell ref="A13:A14"/>
    <mergeCell ref="B13:B14"/>
    <mergeCell ref="A4:H4"/>
    <mergeCell ref="A6:A7"/>
    <mergeCell ref="C6:C7"/>
    <mergeCell ref="D6:F6"/>
    <mergeCell ref="G6:G7"/>
    <mergeCell ref="H6:H7"/>
    <mergeCell ref="B8:H8"/>
    <mergeCell ref="A15:A16"/>
    <mergeCell ref="B15:B16"/>
    <mergeCell ref="B116:B117"/>
    <mergeCell ref="A116:A117"/>
    <mergeCell ref="A475:H475"/>
    <mergeCell ref="A29:A30"/>
    <mergeCell ref="B29:B30"/>
    <mergeCell ref="A35:A36"/>
    <mergeCell ref="B35:B36"/>
    <mergeCell ref="B37:B38"/>
    <mergeCell ref="B39:H39"/>
    <mergeCell ref="A40:A41"/>
    <mergeCell ref="B40:B41"/>
    <mergeCell ref="A31:A32"/>
    <mergeCell ref="B31:B32"/>
    <mergeCell ref="A33:A34"/>
    <mergeCell ref="B33:B34"/>
    <mergeCell ref="D49:F49"/>
    <mergeCell ref="G49:G50"/>
    <mergeCell ref="H49:H50"/>
    <mergeCell ref="A42:A43"/>
    <mergeCell ref="B42:B43"/>
    <mergeCell ref="B44:B45"/>
    <mergeCell ref="B46:B47"/>
    <mergeCell ref="A52:A53"/>
    <mergeCell ref="B52:B53"/>
    <mergeCell ref="A58:A59"/>
    <mergeCell ref="B58:B59"/>
    <mergeCell ref="A70:A71"/>
    <mergeCell ref="B70:B71"/>
    <mergeCell ref="A72:A73"/>
    <mergeCell ref="B72:B73"/>
    <mergeCell ref="A63:A64"/>
    <mergeCell ref="B63:B64"/>
    <mergeCell ref="B65:B66"/>
    <mergeCell ref="B67:H67"/>
    <mergeCell ref="A68:A69"/>
    <mergeCell ref="B68:B69"/>
    <mergeCell ref="A83:A85"/>
    <mergeCell ref="B83:B85"/>
    <mergeCell ref="A86:A87"/>
    <mergeCell ref="B86:B87"/>
    <mergeCell ref="A88:A89"/>
    <mergeCell ref="B88:B89"/>
    <mergeCell ref="A76:A77"/>
    <mergeCell ref="B76:B77"/>
    <mergeCell ref="A78:A79"/>
    <mergeCell ref="B78:B79"/>
    <mergeCell ref="B80:B81"/>
    <mergeCell ref="B82:H82"/>
    <mergeCell ref="G95:G96"/>
    <mergeCell ref="H95:H96"/>
    <mergeCell ref="B97:H97"/>
    <mergeCell ref="A98:A99"/>
    <mergeCell ref="B98:B99"/>
    <mergeCell ref="A100:A101"/>
    <mergeCell ref="B100:B101"/>
    <mergeCell ref="A90:A91"/>
    <mergeCell ref="B90:B91"/>
    <mergeCell ref="B92:B93"/>
    <mergeCell ref="A95:A96"/>
    <mergeCell ref="C95:C96"/>
    <mergeCell ref="D95:F95"/>
    <mergeCell ref="A109:A110"/>
    <mergeCell ref="B109:B110"/>
    <mergeCell ref="B111:B112"/>
    <mergeCell ref="B113:H113"/>
    <mergeCell ref="A114:A115"/>
    <mergeCell ref="B114:B115"/>
    <mergeCell ref="A102:A103"/>
    <mergeCell ref="B102:B103"/>
    <mergeCell ref="A104:A105"/>
    <mergeCell ref="B104:B105"/>
    <mergeCell ref="B106:B107"/>
    <mergeCell ref="B108:H108"/>
    <mergeCell ref="A124:A125"/>
    <mergeCell ref="B124:B125"/>
    <mergeCell ref="A126:A127"/>
    <mergeCell ref="B126:B127"/>
    <mergeCell ref="B128:B129"/>
    <mergeCell ref="B130:H130"/>
    <mergeCell ref="A118:A119"/>
    <mergeCell ref="B118:B119"/>
    <mergeCell ref="A120:A121"/>
    <mergeCell ref="B120:B121"/>
    <mergeCell ref="A122:A123"/>
    <mergeCell ref="B122:B123"/>
    <mergeCell ref="B137:B138"/>
    <mergeCell ref="A140:A141"/>
    <mergeCell ref="C140:C141"/>
    <mergeCell ref="D140:F140"/>
    <mergeCell ref="G140:G141"/>
    <mergeCell ref="H140:H141"/>
    <mergeCell ref="A131:A132"/>
    <mergeCell ref="B131:B132"/>
    <mergeCell ref="A133:A134"/>
    <mergeCell ref="B133:B134"/>
    <mergeCell ref="B135:B136"/>
    <mergeCell ref="B149:B150"/>
    <mergeCell ref="B151:H151"/>
    <mergeCell ref="A152:A153"/>
    <mergeCell ref="B152:B153"/>
    <mergeCell ref="B154:B155"/>
    <mergeCell ref="B156:H156"/>
    <mergeCell ref="B142:H142"/>
    <mergeCell ref="A143:A144"/>
    <mergeCell ref="B143:B144"/>
    <mergeCell ref="A145:A146"/>
    <mergeCell ref="B145:B146"/>
    <mergeCell ref="A147:A148"/>
    <mergeCell ref="B147:B148"/>
    <mergeCell ref="A172:A173"/>
    <mergeCell ref="B172:B173"/>
    <mergeCell ref="A163:A164"/>
    <mergeCell ref="B163:B164"/>
    <mergeCell ref="A165:A166"/>
    <mergeCell ref="B165:B166"/>
    <mergeCell ref="B167:B168"/>
    <mergeCell ref="B169:H169"/>
    <mergeCell ref="A157:A158"/>
    <mergeCell ref="B157:B158"/>
    <mergeCell ref="A159:A160"/>
    <mergeCell ref="B159:B160"/>
    <mergeCell ref="A161:A162"/>
    <mergeCell ref="B161:B162"/>
    <mergeCell ref="H183:H184"/>
    <mergeCell ref="B185:H185"/>
    <mergeCell ref="A186:A187"/>
    <mergeCell ref="B186:B187"/>
    <mergeCell ref="A188:A189"/>
    <mergeCell ref="B188:B189"/>
    <mergeCell ref="B178:B179"/>
    <mergeCell ref="B180:B181"/>
    <mergeCell ref="A183:A184"/>
    <mergeCell ref="C183:C184"/>
    <mergeCell ref="D183:F183"/>
    <mergeCell ref="G183:G184"/>
    <mergeCell ref="A197:A198"/>
    <mergeCell ref="B197:B198"/>
    <mergeCell ref="B199:B200"/>
    <mergeCell ref="B201:H201"/>
    <mergeCell ref="A202:A203"/>
    <mergeCell ref="B202:B203"/>
    <mergeCell ref="A190:A191"/>
    <mergeCell ref="B190:B191"/>
    <mergeCell ref="A192:A193"/>
    <mergeCell ref="B192:B193"/>
    <mergeCell ref="B194:B195"/>
    <mergeCell ref="B196:H196"/>
    <mergeCell ref="A210:A211"/>
    <mergeCell ref="B210:B211"/>
    <mergeCell ref="A212:A213"/>
    <mergeCell ref="B212:B213"/>
    <mergeCell ref="A214:A215"/>
    <mergeCell ref="B214:B215"/>
    <mergeCell ref="A204:A205"/>
    <mergeCell ref="B204:B205"/>
    <mergeCell ref="A206:A207"/>
    <mergeCell ref="B206:B207"/>
    <mergeCell ref="A208:A209"/>
    <mergeCell ref="B208:B209"/>
    <mergeCell ref="B223:B224"/>
    <mergeCell ref="B225:B226"/>
    <mergeCell ref="A228:A229"/>
    <mergeCell ref="C228:C229"/>
    <mergeCell ref="D228:F228"/>
    <mergeCell ref="G228:G229"/>
    <mergeCell ref="B216:B217"/>
    <mergeCell ref="B218:H218"/>
    <mergeCell ref="A219:A220"/>
    <mergeCell ref="B219:B220"/>
    <mergeCell ref="A221:A222"/>
    <mergeCell ref="B221:B222"/>
    <mergeCell ref="A235:A236"/>
    <mergeCell ref="B235:B236"/>
    <mergeCell ref="A237:A238"/>
    <mergeCell ref="B237:B238"/>
    <mergeCell ref="B239:B240"/>
    <mergeCell ref="B241:H241"/>
    <mergeCell ref="H228:H229"/>
    <mergeCell ref="B230:H230"/>
    <mergeCell ref="A231:A232"/>
    <mergeCell ref="B231:B232"/>
    <mergeCell ref="A233:A234"/>
    <mergeCell ref="B233:B234"/>
    <mergeCell ref="A249:A250"/>
    <mergeCell ref="B249:B250"/>
    <mergeCell ref="A251:A252"/>
    <mergeCell ref="B251:B252"/>
    <mergeCell ref="A253:A254"/>
    <mergeCell ref="B253:B254"/>
    <mergeCell ref="A242:A243"/>
    <mergeCell ref="B242:B243"/>
    <mergeCell ref="B244:B245"/>
    <mergeCell ref="B246:H246"/>
    <mergeCell ref="A247:A248"/>
    <mergeCell ref="B247:B248"/>
    <mergeCell ref="B264:B265"/>
    <mergeCell ref="B266:B267"/>
    <mergeCell ref="A270:A271"/>
    <mergeCell ref="C270:C271"/>
    <mergeCell ref="D270:F270"/>
    <mergeCell ref="G270:G271"/>
    <mergeCell ref="A262:A263"/>
    <mergeCell ref="B262:B263"/>
    <mergeCell ref="A255:A256"/>
    <mergeCell ref="B255:B256"/>
    <mergeCell ref="B257:B258"/>
    <mergeCell ref="B259:H259"/>
    <mergeCell ref="A260:A261"/>
    <mergeCell ref="B260:B261"/>
    <mergeCell ref="A295:A296"/>
    <mergeCell ref="B295:B296"/>
    <mergeCell ref="A277:A278"/>
    <mergeCell ref="B277:B278"/>
    <mergeCell ref="A279:A280"/>
    <mergeCell ref="B279:B280"/>
    <mergeCell ref="B281:B282"/>
    <mergeCell ref="B283:H283"/>
    <mergeCell ref="H270:H271"/>
    <mergeCell ref="B272:H272"/>
    <mergeCell ref="B273:B274"/>
    <mergeCell ref="A275:A276"/>
    <mergeCell ref="B275:B276"/>
    <mergeCell ref="A289:A290"/>
    <mergeCell ref="B289:B290"/>
    <mergeCell ref="A291:A292"/>
    <mergeCell ref="B291:B292"/>
    <mergeCell ref="A284:A285"/>
    <mergeCell ref="B284:B285"/>
    <mergeCell ref="B286:B287"/>
    <mergeCell ref="B288:H288"/>
    <mergeCell ref="A293:A294"/>
    <mergeCell ref="B293:B294"/>
    <mergeCell ref="A273:A274"/>
    <mergeCell ref="B303:B304"/>
    <mergeCell ref="B305:H305"/>
    <mergeCell ref="A306:A307"/>
    <mergeCell ref="B306:B307"/>
    <mergeCell ref="A297:A298"/>
    <mergeCell ref="B297:B298"/>
    <mergeCell ref="A299:A300"/>
    <mergeCell ref="B299:B300"/>
    <mergeCell ref="A301:A302"/>
    <mergeCell ref="B301:B302"/>
    <mergeCell ref="D316:F316"/>
    <mergeCell ref="G316:G317"/>
    <mergeCell ref="H316:H317"/>
    <mergeCell ref="B318:H318"/>
    <mergeCell ref="A319:A320"/>
    <mergeCell ref="B319:B320"/>
    <mergeCell ref="A308:A309"/>
    <mergeCell ref="B308:B309"/>
    <mergeCell ref="B310:B311"/>
    <mergeCell ref="B312:B313"/>
    <mergeCell ref="A316:A317"/>
    <mergeCell ref="C316:C317"/>
    <mergeCell ref="A328:A329"/>
    <mergeCell ref="B328:B329"/>
    <mergeCell ref="B330:B331"/>
    <mergeCell ref="B332:H332"/>
    <mergeCell ref="A333:A334"/>
    <mergeCell ref="B333:B334"/>
    <mergeCell ref="A321:A322"/>
    <mergeCell ref="B321:B322"/>
    <mergeCell ref="A323:A324"/>
    <mergeCell ref="B323:B324"/>
    <mergeCell ref="B325:B326"/>
    <mergeCell ref="B327:H327"/>
    <mergeCell ref="A341:A342"/>
    <mergeCell ref="B341:B342"/>
    <mergeCell ref="A343:A344"/>
    <mergeCell ref="B343:B344"/>
    <mergeCell ref="B345:B346"/>
    <mergeCell ref="B347:H347"/>
    <mergeCell ref="A335:A336"/>
    <mergeCell ref="B335:B336"/>
    <mergeCell ref="A337:A338"/>
    <mergeCell ref="B337:B338"/>
    <mergeCell ref="A339:A340"/>
    <mergeCell ref="B339:B340"/>
    <mergeCell ref="A368:A369"/>
    <mergeCell ref="C368:C369"/>
    <mergeCell ref="D368:F368"/>
    <mergeCell ref="G368:G369"/>
    <mergeCell ref="H368:H369"/>
    <mergeCell ref="B370:H370"/>
    <mergeCell ref="A348:A349"/>
    <mergeCell ref="B348:B349"/>
    <mergeCell ref="A350:A352"/>
    <mergeCell ref="B350:B352"/>
    <mergeCell ref="B355:B356"/>
    <mergeCell ref="B357:B358"/>
    <mergeCell ref="B377:B378"/>
    <mergeCell ref="B379:H379"/>
    <mergeCell ref="A380:A381"/>
    <mergeCell ref="B380:B381"/>
    <mergeCell ref="B382:B383"/>
    <mergeCell ref="B384:H384"/>
    <mergeCell ref="A371:A372"/>
    <mergeCell ref="B371:B372"/>
    <mergeCell ref="A373:A374"/>
    <mergeCell ref="B373:B374"/>
    <mergeCell ref="A375:A376"/>
    <mergeCell ref="B375:B376"/>
    <mergeCell ref="A391:A392"/>
    <mergeCell ref="B391:B392"/>
    <mergeCell ref="A393:A394"/>
    <mergeCell ref="B393:B394"/>
    <mergeCell ref="B395:B396"/>
    <mergeCell ref="B397:H397"/>
    <mergeCell ref="A385:A386"/>
    <mergeCell ref="B385:B386"/>
    <mergeCell ref="A387:A388"/>
    <mergeCell ref="B387:B388"/>
    <mergeCell ref="A389:A390"/>
    <mergeCell ref="B389:B390"/>
    <mergeCell ref="A417:A418"/>
    <mergeCell ref="C417:C418"/>
    <mergeCell ref="D417:F417"/>
    <mergeCell ref="G417:G418"/>
    <mergeCell ref="H417:H418"/>
    <mergeCell ref="B419:H419"/>
    <mergeCell ref="A398:A399"/>
    <mergeCell ref="B398:B399"/>
    <mergeCell ref="A400:A401"/>
    <mergeCell ref="B400:B401"/>
    <mergeCell ref="B402:B403"/>
    <mergeCell ref="B404:B405"/>
    <mergeCell ref="B426:B427"/>
    <mergeCell ref="B428:B429"/>
    <mergeCell ref="B430:H430"/>
    <mergeCell ref="B431:B432"/>
    <mergeCell ref="B433:B434"/>
    <mergeCell ref="A420:A421"/>
    <mergeCell ref="B420:B421"/>
    <mergeCell ref="A422:A423"/>
    <mergeCell ref="B422:B423"/>
    <mergeCell ref="A424:A425"/>
    <mergeCell ref="B424:B425"/>
    <mergeCell ref="B74:B75"/>
    <mergeCell ref="A74:A75"/>
    <mergeCell ref="B455:B456"/>
    <mergeCell ref="B457:B458"/>
    <mergeCell ref="A460:B461"/>
    <mergeCell ref="A462:B462"/>
    <mergeCell ref="A451:A452"/>
    <mergeCell ref="B451:B452"/>
    <mergeCell ref="A453:A454"/>
    <mergeCell ref="B453:B454"/>
    <mergeCell ref="A442:A443"/>
    <mergeCell ref="B442:B443"/>
    <mergeCell ref="A446:A447"/>
    <mergeCell ref="B446:B447"/>
    <mergeCell ref="B448:B449"/>
    <mergeCell ref="B450:H450"/>
    <mergeCell ref="B435:H435"/>
    <mergeCell ref="A436:A437"/>
    <mergeCell ref="B436:B437"/>
    <mergeCell ref="A438:A439"/>
    <mergeCell ref="B438:B439"/>
    <mergeCell ref="A440:A441"/>
    <mergeCell ref="B440:B441"/>
    <mergeCell ref="A426:A427"/>
  </mergeCells>
  <pageMargins left="0.7" right="0.7" top="0.75" bottom="0.75" header="0.3" footer="0.3"/>
  <pageSetup paperSize="9" scale="89" orientation="portrait" r:id="rId1"/>
  <rowBreaks count="10" manualBreakCount="10">
    <brk id="47" max="16383" man="1"/>
    <brk id="93" max="16383" man="1"/>
    <brk id="138" max="16383" man="1"/>
    <brk id="181" max="16383" man="1"/>
    <brk id="226" max="16383" man="1"/>
    <brk id="268" max="16383" man="1"/>
    <brk id="315" max="7" man="1"/>
    <brk id="367" max="7" man="1"/>
    <brk id="415" max="7" man="1"/>
    <brk id="4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2022-10-21T09:50:12Z</dcterms:modified>
</cp:coreProperties>
</file>